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Oscar Moya\Documents\LONTANA SURESTE\______DE LA WEB\"/>
    </mc:Choice>
  </mc:AlternateContent>
  <xr:revisionPtr revIDLastSave="0" documentId="13_ncr:1_{FB8313DF-CADA-4137-AA7B-86E67A4E6296}" xr6:coauthVersionLast="47" xr6:coauthVersionMax="47" xr10:uidLastSave="{00000000-0000-0000-0000-000000000000}"/>
  <bookViews>
    <workbookView xWindow="-120" yWindow="-120" windowWidth="38640" windowHeight="15840" tabRatio="310" activeTab="1" xr2:uid="{00000000-000D-0000-FFFF-FFFF00000000}"/>
  </bookViews>
  <sheets>
    <sheet name="MUEBLES" sheetId="2" r:id="rId1"/>
    <sheet name="INMUEBLES" sheetId="1" r:id="rId2"/>
    <sheet name="Hoja2" sheetId="4" r:id="rId3"/>
    <sheet name="Hoja1" sheetId="3" r:id="rId4"/>
  </sheets>
  <definedNames>
    <definedName name="_xlnm.Print_Area" localSheetId="1">INMUEBLES!$A$1:$Z$788</definedName>
    <definedName name="_xlnm.Print_Area" localSheetId="0">MUEBLES!$B$1:$K$230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Q11" i="1" l="1"/>
  <c r="H32" i="2"/>
  <c r="H51" i="2"/>
  <c r="H59" i="2"/>
  <c r="H65" i="2"/>
  <c r="H69" i="2" s="1"/>
  <c r="H66" i="2"/>
  <c r="H68" i="2"/>
  <c r="H74" i="2"/>
  <c r="H92" i="2"/>
  <c r="H98" i="2"/>
  <c r="H99" i="2"/>
  <c r="H161" i="2"/>
  <c r="H192" i="2"/>
  <c r="H203" i="2"/>
  <c r="H215" i="2"/>
  <c r="H221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G32" i="2"/>
  <c r="G51" i="2"/>
  <c r="G59" i="2"/>
  <c r="G69" i="2"/>
  <c r="G74" i="2"/>
  <c r="G92" i="2"/>
  <c r="G161" i="2"/>
  <c r="G192" i="2"/>
  <c r="G203" i="2"/>
  <c r="G215" i="2"/>
  <c r="G221" i="2"/>
  <c r="G237" i="2"/>
  <c r="F32" i="2"/>
  <c r="F51" i="2"/>
  <c r="F59" i="2"/>
  <c r="F69" i="2"/>
  <c r="F74" i="2"/>
  <c r="F92" i="2"/>
  <c r="F161" i="2"/>
  <c r="F192" i="2"/>
  <c r="F203" i="2"/>
  <c r="F215" i="2"/>
  <c r="F221" i="2"/>
  <c r="F237" i="2"/>
  <c r="F239" i="2"/>
  <c r="E203" i="2"/>
  <c r="D203" i="2"/>
  <c r="E192" i="2"/>
  <c r="D192" i="2"/>
  <c r="E161" i="2"/>
  <c r="D161" i="2"/>
  <c r="IL92" i="2"/>
  <c r="IK92" i="2"/>
  <c r="IJ92" i="2"/>
  <c r="II92" i="2"/>
  <c r="IH92" i="2"/>
  <c r="ID92" i="2"/>
  <c r="IC92" i="2"/>
  <c r="IB92" i="2"/>
  <c r="IA92" i="2"/>
  <c r="HZ92" i="2"/>
  <c r="HV92" i="2"/>
  <c r="HU92" i="2"/>
  <c r="HT92" i="2"/>
  <c r="HS92" i="2"/>
  <c r="HR92" i="2"/>
  <c r="HN92" i="2"/>
  <c r="HM92" i="2"/>
  <c r="HL92" i="2"/>
  <c r="HK92" i="2"/>
  <c r="HJ92" i="2"/>
  <c r="HF92" i="2"/>
  <c r="HE92" i="2"/>
  <c r="HD92" i="2"/>
  <c r="HC92" i="2"/>
  <c r="HB92" i="2"/>
  <c r="GX92" i="2"/>
  <c r="GW92" i="2"/>
  <c r="GV92" i="2"/>
  <c r="GU92" i="2"/>
  <c r="GT92" i="2"/>
  <c r="GP92" i="2"/>
  <c r="GO92" i="2"/>
  <c r="GN92" i="2"/>
  <c r="GM92" i="2"/>
  <c r="GL92" i="2"/>
  <c r="GH92" i="2"/>
  <c r="GG92" i="2"/>
  <c r="GF92" i="2"/>
  <c r="GE92" i="2"/>
  <c r="GD92" i="2"/>
  <c r="E92" i="2"/>
  <c r="D92" i="2"/>
  <c r="E74" i="2"/>
  <c r="D74" i="2"/>
  <c r="E63" i="2"/>
  <c r="E69" i="2" s="1"/>
  <c r="D69" i="2"/>
  <c r="E68" i="2"/>
  <c r="E67" i="2"/>
  <c r="E66" i="2"/>
  <c r="E65" i="2"/>
  <c r="E64" i="2"/>
  <c r="E55" i="2"/>
  <c r="E59" i="2"/>
  <c r="D59" i="2"/>
  <c r="E58" i="2"/>
  <c r="E57" i="2"/>
  <c r="E56" i="2"/>
  <c r="E36" i="2"/>
  <c r="E51" i="2"/>
  <c r="D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13" i="2"/>
  <c r="E32" i="2" s="1"/>
  <c r="D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O256" i="1"/>
  <c r="O775" i="1" s="1"/>
  <c r="O258" i="1"/>
  <c r="P258" i="1" s="1"/>
  <c r="O260" i="1"/>
  <c r="P260" i="1" s="1"/>
  <c r="O710" i="1"/>
  <c r="P710" i="1" s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7" i="1"/>
  <c r="P129" i="1"/>
  <c r="P131" i="1"/>
  <c r="P133" i="1"/>
  <c r="P135" i="1"/>
  <c r="P137" i="1"/>
  <c r="P139" i="1"/>
  <c r="P140" i="1"/>
  <c r="P141" i="1"/>
  <c r="P142" i="1"/>
  <c r="P143" i="1"/>
  <c r="P246" i="1"/>
  <c r="P247" i="1"/>
  <c r="P248" i="1"/>
  <c r="P249" i="1"/>
  <c r="P250" i="1"/>
  <c r="P251" i="1"/>
  <c r="P252" i="1"/>
  <c r="P253" i="1"/>
  <c r="P254" i="1"/>
  <c r="P255" i="1"/>
  <c r="P256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P296" i="1"/>
  <c r="P298" i="1"/>
  <c r="P300" i="1"/>
  <c r="P302" i="1"/>
  <c r="P304" i="1"/>
  <c r="P306" i="1"/>
  <c r="P308" i="1"/>
  <c r="P310" i="1"/>
  <c r="P312" i="1"/>
  <c r="P314" i="1"/>
  <c r="P316" i="1"/>
  <c r="P318" i="1"/>
  <c r="P320" i="1"/>
  <c r="P322" i="1"/>
  <c r="P324" i="1"/>
  <c r="P326" i="1"/>
  <c r="P328" i="1"/>
  <c r="P330" i="1"/>
  <c r="P332" i="1"/>
  <c r="P334" i="1"/>
  <c r="P336" i="1"/>
  <c r="P338" i="1"/>
  <c r="P340" i="1"/>
  <c r="P342" i="1"/>
  <c r="P344" i="1"/>
  <c r="P346" i="1"/>
  <c r="P348" i="1"/>
  <c r="P350" i="1"/>
  <c r="P352" i="1"/>
  <c r="P354" i="1"/>
  <c r="P356" i="1"/>
  <c r="P358" i="1"/>
  <c r="P360" i="1"/>
  <c r="P362" i="1"/>
  <c r="P364" i="1"/>
  <c r="P366" i="1"/>
  <c r="P368" i="1"/>
  <c r="P370" i="1"/>
  <c r="P372" i="1"/>
  <c r="P374" i="1"/>
  <c r="P376" i="1"/>
  <c r="P378" i="1"/>
  <c r="P380" i="1"/>
  <c r="P382" i="1"/>
  <c r="P384" i="1"/>
  <c r="P386" i="1"/>
  <c r="P388" i="1"/>
  <c r="P390" i="1"/>
  <c r="P392" i="1"/>
  <c r="P394" i="1"/>
  <c r="P396" i="1"/>
  <c r="P398" i="1"/>
  <c r="P400" i="1"/>
  <c r="P402" i="1"/>
  <c r="P404" i="1"/>
  <c r="P406" i="1"/>
  <c r="P408" i="1"/>
  <c r="P410" i="1"/>
  <c r="P412" i="1"/>
  <c r="P414" i="1"/>
  <c r="P416" i="1"/>
  <c r="P418" i="1"/>
  <c r="P420" i="1"/>
  <c r="P422" i="1"/>
  <c r="P424" i="1"/>
  <c r="P426" i="1"/>
  <c r="P428" i="1"/>
  <c r="P430" i="1"/>
  <c r="P432" i="1"/>
  <c r="P434" i="1"/>
  <c r="P436" i="1"/>
  <c r="P438" i="1"/>
  <c r="P440" i="1"/>
  <c r="P442" i="1"/>
  <c r="P443" i="1"/>
  <c r="P444" i="1"/>
  <c r="P445" i="1"/>
  <c r="P446" i="1"/>
  <c r="P447" i="1"/>
  <c r="P449" i="1"/>
  <c r="P451" i="1"/>
  <c r="P453" i="1"/>
  <c r="P454" i="1"/>
  <c r="P455" i="1"/>
  <c r="P457" i="1"/>
  <c r="P459" i="1"/>
  <c r="P461" i="1"/>
  <c r="P463" i="1"/>
  <c r="P465" i="1"/>
  <c r="P467" i="1"/>
  <c r="P469" i="1"/>
  <c r="P471" i="1"/>
  <c r="P473" i="1"/>
  <c r="P475" i="1"/>
  <c r="P477" i="1"/>
  <c r="P479" i="1"/>
  <c r="P481" i="1"/>
  <c r="P483" i="1"/>
  <c r="P485" i="1"/>
  <c r="P487" i="1"/>
  <c r="P489" i="1"/>
  <c r="P491" i="1"/>
  <c r="P493" i="1"/>
  <c r="P495" i="1"/>
  <c r="P497" i="1"/>
  <c r="P500" i="1"/>
  <c r="P503" i="1"/>
  <c r="P506" i="1"/>
  <c r="P509" i="1"/>
  <c r="P512" i="1"/>
  <c r="P515" i="1"/>
  <c r="P518" i="1"/>
  <c r="P521" i="1"/>
  <c r="P524" i="1"/>
  <c r="P526" i="1"/>
  <c r="P528" i="1"/>
  <c r="P530" i="1"/>
  <c r="P532" i="1"/>
  <c r="P534" i="1"/>
  <c r="P536" i="1"/>
  <c r="P538" i="1"/>
  <c r="P540" i="1"/>
  <c r="P542" i="1"/>
  <c r="P544" i="1"/>
  <c r="P546" i="1"/>
  <c r="P549" i="1"/>
  <c r="P551" i="1"/>
  <c r="P553" i="1"/>
  <c r="P555" i="1"/>
  <c r="P557" i="1"/>
  <c r="P559" i="1"/>
  <c r="P561" i="1"/>
  <c r="P563" i="1"/>
  <c r="P565" i="1"/>
  <c r="P567" i="1"/>
  <c r="P569" i="1"/>
  <c r="P571" i="1"/>
  <c r="P573" i="1"/>
  <c r="P575" i="1"/>
  <c r="P577" i="1"/>
  <c r="P579" i="1"/>
  <c r="P581" i="1"/>
  <c r="P583" i="1"/>
  <c r="P585" i="1"/>
  <c r="P587" i="1"/>
  <c r="P589" i="1"/>
  <c r="P591" i="1"/>
  <c r="P593" i="1"/>
  <c r="P595" i="1"/>
  <c r="P597" i="1"/>
  <c r="P599" i="1"/>
  <c r="P601" i="1"/>
  <c r="P603" i="1"/>
  <c r="P604" i="1"/>
  <c r="P605" i="1"/>
  <c r="P606" i="1"/>
  <c r="P607" i="1"/>
  <c r="P608" i="1"/>
  <c r="P609" i="1"/>
  <c r="P610" i="1"/>
  <c r="P611" i="1"/>
  <c r="P612" i="1"/>
  <c r="P613" i="1"/>
  <c r="P614" i="1"/>
  <c r="P615" i="1"/>
  <c r="P616" i="1"/>
  <c r="P617" i="1"/>
  <c r="P618" i="1"/>
  <c r="P619" i="1"/>
  <c r="P620" i="1"/>
  <c r="P621" i="1"/>
  <c r="P622" i="1"/>
  <c r="P623" i="1"/>
  <c r="P624" i="1"/>
  <c r="P625" i="1"/>
  <c r="P626" i="1"/>
  <c r="P627" i="1"/>
  <c r="P628" i="1"/>
  <c r="P629" i="1"/>
  <c r="P630" i="1"/>
  <c r="P631" i="1"/>
  <c r="P632" i="1"/>
  <c r="P633" i="1"/>
  <c r="P634" i="1"/>
  <c r="P635" i="1"/>
  <c r="P636" i="1"/>
  <c r="P637" i="1"/>
  <c r="P638" i="1"/>
  <c r="P639" i="1"/>
  <c r="P640" i="1"/>
  <c r="P641" i="1"/>
  <c r="P643" i="1"/>
  <c r="P644" i="1"/>
  <c r="P645" i="1"/>
  <c r="P646" i="1"/>
  <c r="P647" i="1"/>
  <c r="P648" i="1"/>
  <c r="P649" i="1"/>
  <c r="P650" i="1"/>
  <c r="P651" i="1"/>
  <c r="P652" i="1"/>
  <c r="P653" i="1"/>
  <c r="P654" i="1"/>
  <c r="P655" i="1"/>
  <c r="P656" i="1"/>
  <c r="P657" i="1"/>
  <c r="P658" i="1"/>
  <c r="P659" i="1"/>
  <c r="P660" i="1"/>
  <c r="P661" i="1"/>
  <c r="P662" i="1"/>
  <c r="P663" i="1"/>
  <c r="P664" i="1"/>
  <c r="Q664" i="1" s="1"/>
  <c r="P665" i="1"/>
  <c r="P666" i="1"/>
  <c r="P667" i="1"/>
  <c r="P668" i="1"/>
  <c r="P669" i="1"/>
  <c r="P670" i="1"/>
  <c r="P671" i="1"/>
  <c r="P672" i="1"/>
  <c r="P673" i="1"/>
  <c r="P674" i="1"/>
  <c r="P675" i="1"/>
  <c r="P676" i="1"/>
  <c r="P677" i="1"/>
  <c r="P678" i="1"/>
  <c r="P679" i="1"/>
  <c r="P680" i="1"/>
  <c r="P681" i="1"/>
  <c r="P682" i="1"/>
  <c r="P683" i="1"/>
  <c r="P684" i="1"/>
  <c r="P685" i="1"/>
  <c r="P686" i="1"/>
  <c r="P687" i="1"/>
  <c r="P688" i="1"/>
  <c r="P689" i="1"/>
  <c r="P690" i="1"/>
  <c r="P691" i="1"/>
  <c r="P692" i="1"/>
  <c r="P693" i="1"/>
  <c r="P694" i="1"/>
  <c r="P695" i="1"/>
  <c r="P696" i="1"/>
  <c r="P697" i="1"/>
  <c r="P698" i="1"/>
  <c r="P699" i="1"/>
  <c r="P701" i="1"/>
  <c r="P702" i="1"/>
  <c r="P703" i="1"/>
  <c r="P704" i="1"/>
  <c r="P705" i="1"/>
  <c r="P706" i="1"/>
  <c r="P707" i="1"/>
  <c r="P708" i="1"/>
  <c r="P711" i="1"/>
  <c r="P712" i="1"/>
  <c r="P714" i="1"/>
  <c r="P716" i="1"/>
  <c r="P717" i="1"/>
  <c r="P718" i="1"/>
  <c r="P719" i="1"/>
  <c r="P721" i="1"/>
  <c r="P723" i="1"/>
  <c r="P725" i="1"/>
  <c r="P727" i="1"/>
  <c r="P729" i="1"/>
  <c r="P731" i="1"/>
  <c r="P733" i="1"/>
  <c r="P735" i="1"/>
  <c r="P737" i="1"/>
  <c r="P739" i="1"/>
  <c r="P741" i="1"/>
  <c r="P743" i="1"/>
  <c r="P745" i="1"/>
  <c r="P747" i="1"/>
  <c r="P749" i="1"/>
  <c r="P751" i="1"/>
  <c r="P753" i="1"/>
  <c r="P755" i="1"/>
  <c r="P757" i="1"/>
  <c r="P759" i="1"/>
  <c r="P761" i="1"/>
  <c r="P763" i="1"/>
  <c r="P765" i="1"/>
  <c r="P767" i="1"/>
  <c r="P769" i="1"/>
  <c r="P770" i="1"/>
  <c r="Q263" i="1"/>
  <c r="Q665" i="1"/>
  <c r="Q663" i="1"/>
  <c r="Q741" i="1"/>
  <c r="Q729" i="1"/>
  <c r="Q719" i="1"/>
  <c r="Q716" i="1"/>
  <c r="Q693" i="1"/>
  <c r="Q684" i="1"/>
  <c r="Q679" i="1"/>
  <c r="Q666" i="1"/>
  <c r="Q655" i="1"/>
  <c r="Q645" i="1"/>
  <c r="Q643" i="1"/>
  <c r="Q603" i="1"/>
  <c r="Q497" i="1"/>
  <c r="Q292" i="1"/>
  <c r="Q276" i="1"/>
  <c r="Q265" i="1"/>
  <c r="Q252" i="1"/>
  <c r="Q248" i="1"/>
  <c r="Q246" i="1"/>
  <c r="Q144" i="1"/>
  <c r="Q139" i="1"/>
  <c r="Q125" i="1"/>
  <c r="Q111" i="1"/>
  <c r="Q39" i="1"/>
  <c r="Q8" i="1"/>
  <c r="M775" i="1"/>
  <c r="N775" i="1"/>
  <c r="H237" i="2" l="1"/>
  <c r="Q256" i="1"/>
  <c r="G239" i="2"/>
  <c r="H239" i="2"/>
  <c r="P775" i="1"/>
  <c r="Q708" i="1"/>
</calcChain>
</file>

<file path=xl/sharedStrings.xml><?xml version="1.0" encoding="utf-8"?>
<sst xmlns="http://schemas.openxmlformats.org/spreadsheetml/2006/main" count="5353" uniqueCount="1358">
  <si>
    <t>6364909VK3366S0001AJ</t>
  </si>
  <si>
    <t>6364908VK3366S0001WJ</t>
  </si>
  <si>
    <t xml:space="preserve">  6364907VK3366S0001HJ</t>
  </si>
  <si>
    <t>6364906VK3366S0001UJ</t>
  </si>
  <si>
    <t>6364905VK3366S0001ZJ</t>
  </si>
  <si>
    <t>6364904VK3366S0001SJ</t>
  </si>
  <si>
    <t xml:space="preserve">  6364903VK3366S0001EJ</t>
  </si>
  <si>
    <t>6364902VK3366S0001JJ</t>
  </si>
  <si>
    <t>6263912VK3366S0001FJ</t>
  </si>
  <si>
    <t>6263913VK3366S0001MJ</t>
  </si>
  <si>
    <t xml:space="preserve">  6263914VK3366S0001OJ</t>
  </si>
  <si>
    <t>6263915VK3366S0001KJ</t>
  </si>
  <si>
    <t>6263916VK3366S0001RJ</t>
  </si>
  <si>
    <t>6263917VK3366S0001DJ</t>
  </si>
  <si>
    <t>6263918VK3366S0001XJ</t>
  </si>
  <si>
    <t>6263919VK3366S0001IJ</t>
  </si>
  <si>
    <t>6263920VK3366S0001DJ</t>
  </si>
  <si>
    <t>6263901VK3366S0001AJ</t>
  </si>
  <si>
    <t>6263911VK3366S0001TJ</t>
  </si>
  <si>
    <t xml:space="preserve">  6263910VK3366S0001LJ</t>
  </si>
  <si>
    <t>6263909VK3366S0001FJ</t>
  </si>
  <si>
    <t>6263908VK3366S0001TJ</t>
  </si>
  <si>
    <t>6263907VK3366S0001LJ</t>
  </si>
  <si>
    <t>6263906VK3366S0001PJ</t>
  </si>
  <si>
    <t>6263905VK3366S0001QJ</t>
  </si>
  <si>
    <t>6263904VK3366S0001GJ</t>
  </si>
  <si>
    <t>6263903VK3366S0001YJ</t>
  </si>
  <si>
    <t>6263902VK3366S0001BJ</t>
  </si>
  <si>
    <t>6363914VK3366S0001QJ</t>
  </si>
  <si>
    <t>6363915VK3366S0001PJ</t>
  </si>
  <si>
    <t>6363916VK3366S0001LJ</t>
  </si>
  <si>
    <t>6363917VK3366S0001TJ</t>
  </si>
  <si>
    <t>6363918VK3366S0001FJ</t>
  </si>
  <si>
    <t>6363919VK3366S0001MJ</t>
  </si>
  <si>
    <t>6363920VK3366S0001TJ</t>
  </si>
  <si>
    <t>6363901VK3366S0001EJ</t>
  </si>
  <si>
    <t>6363909VK3366S0001YJ</t>
  </si>
  <si>
    <t>6363908VK3366S0001BJ</t>
  </si>
  <si>
    <t>6363904VK3366S0001UJ</t>
  </si>
  <si>
    <t>6363903VK3366S0001ZJ</t>
  </si>
  <si>
    <t>6363902VK3366S0001SJ</t>
  </si>
  <si>
    <t>6362911VK3366S0001GJ</t>
  </si>
  <si>
    <t>6362910VK3366S0001YJ</t>
  </si>
  <si>
    <t>6362909VK3366S0001QJ</t>
  </si>
  <si>
    <t xml:space="preserve">  6362908VK3366S0001GJ</t>
  </si>
  <si>
    <t>6362907VK3366S0001YJ</t>
  </si>
  <si>
    <t>6362906VK3366S0001BJ</t>
  </si>
  <si>
    <t>6362905VK3366S0001AJ</t>
  </si>
  <si>
    <t>6362904VK3366S0001WJ</t>
  </si>
  <si>
    <t>6463918VK3366S0001YJ</t>
  </si>
  <si>
    <t>6463919VK3366S0001GJ</t>
  </si>
  <si>
    <t>6463920VK3366S0001BJ</t>
  </si>
  <si>
    <t>6463901VK3366S0001KJ</t>
  </si>
  <si>
    <t>6463907VK3366S0001EJ</t>
  </si>
  <si>
    <t>6463906VK3366S0001JJ</t>
  </si>
  <si>
    <t>6463904VK3366S0001XJ</t>
  </si>
  <si>
    <t>6463905VK3366S0001IJ</t>
  </si>
  <si>
    <t>6463903VK3366S0001DJ</t>
  </si>
  <si>
    <t>6463902VK3366S0001RJ</t>
  </si>
  <si>
    <t>6265908VK3366N0001GO</t>
  </si>
  <si>
    <t>6265909VK3366N0001QO</t>
  </si>
  <si>
    <t>6265910VK3366N0001YO</t>
  </si>
  <si>
    <t>6265911VK3366N0001GO</t>
  </si>
  <si>
    <t xml:space="preserve">  6265912VK3366N0001QO</t>
  </si>
  <si>
    <t>6265913VK3366N0001PO</t>
  </si>
  <si>
    <t>6265914VK3366N0001LO</t>
  </si>
  <si>
    <t>6265905VK3366N0001AO</t>
  </si>
  <si>
    <t xml:space="preserve"> 6265906VK3366N0001BO</t>
  </si>
  <si>
    <t>6365110VK3366N0001SO</t>
  </si>
  <si>
    <t>6365111VK3366N0001ZO</t>
  </si>
  <si>
    <t>6365112VK3366N0001UO</t>
  </si>
  <si>
    <t>6262507VK3366S0001ZJ</t>
  </si>
  <si>
    <t>6262506VK3366S0001SJ</t>
  </si>
  <si>
    <t>6262505VK3366S0001EJ</t>
  </si>
  <si>
    <t>6262503VK3366S0001IJ</t>
  </si>
  <si>
    <t>6362901VK3366S0001ZJ</t>
  </si>
  <si>
    <t>6463912VK3366S0001ZJ</t>
  </si>
  <si>
    <t>6463913VK3366S0001UJ</t>
  </si>
  <si>
    <t xml:space="preserve">  6463914VK3366S0001HJ</t>
  </si>
  <si>
    <t>6463915VK3366S0001WJ</t>
  </si>
  <si>
    <t>6463916VK3366S0001AJ</t>
  </si>
  <si>
    <t xml:space="preserve">  6463917VK3366S0001BJ</t>
  </si>
  <si>
    <t xml:space="preserve">  6463908VK3366S0001SJ</t>
  </si>
  <si>
    <t>6464913VK3366S0001SJ</t>
  </si>
  <si>
    <t>6464914VK3366S0001ZJ</t>
  </si>
  <si>
    <t>6464915VK3366S0001UJ</t>
  </si>
  <si>
    <t>6464910VK3366S0001IJ</t>
  </si>
  <si>
    <t>6464909VK3366S0001EJ</t>
  </si>
  <si>
    <t>6464908VK3366S0001JJ</t>
  </si>
  <si>
    <t>6563213VK3366S0001JJ</t>
  </si>
  <si>
    <t xml:space="preserve">  6563211VK3366S0001XJ</t>
  </si>
  <si>
    <t>6563210VK3366S0001DJ</t>
  </si>
  <si>
    <t>6563209VK3366S0001IJ</t>
  </si>
  <si>
    <t>6563208VK3366S0001XJ</t>
  </si>
  <si>
    <t>6563207VK3366S0001DJ</t>
  </si>
  <si>
    <t>6563206VK3366S0001RJ</t>
  </si>
  <si>
    <t xml:space="preserve">  6563205VK3366S0001KJ</t>
  </si>
  <si>
    <t>6563204VK3366S0001OJ</t>
  </si>
  <si>
    <t>6563203VK3366S0001MJ</t>
  </si>
  <si>
    <t>6563202VK3366S0001FJ</t>
  </si>
  <si>
    <t>6562903VK3366S0001MJ</t>
  </si>
  <si>
    <t>6562902VK3366S0001FJ</t>
  </si>
  <si>
    <t xml:space="preserve">  6562901VK3366S0001TJ</t>
  </si>
  <si>
    <t xml:space="preserve">  6563910VK3366S0001KJ</t>
  </si>
  <si>
    <t>6563909VK3366S0001DJ</t>
  </si>
  <si>
    <t>6563908VK3366S0001RJ</t>
  </si>
  <si>
    <t>6563907VK3366S0001KJ</t>
  </si>
  <si>
    <t>6264914VK3366S0001FJ</t>
  </si>
  <si>
    <t>6264915VK3366S0001MJ</t>
  </si>
  <si>
    <t>6264916VK3366S0001OJ</t>
  </si>
  <si>
    <t>6264917VK3366S0001KJ</t>
  </si>
  <si>
    <t>6264918VK3366S0001RJ</t>
  </si>
  <si>
    <t>6264919VK3366S0001DJ</t>
  </si>
  <si>
    <t>6264920VK3366S0001KJ</t>
  </si>
  <si>
    <t>6264901VK3366S0001HJ</t>
  </si>
  <si>
    <t>6264910VK3366S0001QJ</t>
  </si>
  <si>
    <t xml:space="preserve">  6264909VK3366S0001LJ</t>
  </si>
  <si>
    <t>6264908VK3366S0001PJ</t>
  </si>
  <si>
    <t>6264907VK3366S0001QJ</t>
  </si>
  <si>
    <t>6264906VK3366S0001GJ</t>
  </si>
  <si>
    <t>6264905VK3366S0001YJ</t>
  </si>
  <si>
    <t>6264904VK3366S0001BJ</t>
  </si>
  <si>
    <t>6264903VK3366S0001AJ</t>
  </si>
  <si>
    <t>6264902VK3366S0001WJ</t>
  </si>
  <si>
    <t>6363912VK3366S0001YJ</t>
  </si>
  <si>
    <t>6363913VK3366S0001GJ</t>
  </si>
  <si>
    <t>6363911VK3366S0001BJ</t>
  </si>
  <si>
    <t>6363910VK3366S0001AJ</t>
  </si>
  <si>
    <t>6363907VK3366S0001AJ</t>
  </si>
  <si>
    <t>6362903VK3366S0001HJ</t>
  </si>
  <si>
    <t>6462806VK3366S0001IJ</t>
  </si>
  <si>
    <t>6462909VK3366S0001HJ</t>
  </si>
  <si>
    <t xml:space="preserve">  6462908VK3366S0001UJ</t>
  </si>
  <si>
    <t>6462907VK3366S0001ZJ</t>
  </si>
  <si>
    <t>6462906VK3366S0001SJ</t>
  </si>
  <si>
    <t>6462905VK3366S0001EJ</t>
  </si>
  <si>
    <t>6462904VK3366S0001JJ</t>
  </si>
  <si>
    <t>6462903VK3366S0001IJ</t>
  </si>
  <si>
    <t>6562101VK3366S0001LJ</t>
  </si>
  <si>
    <t xml:space="preserve">  6464903VK3366S0001KJ</t>
  </si>
  <si>
    <t xml:space="preserve">  6564913VK3366S0001RJ</t>
  </si>
  <si>
    <t>6562406VK3366S0001UJ</t>
  </si>
  <si>
    <t>6562405VK3366S0001ZJ</t>
  </si>
  <si>
    <t>6562404VK3366S0001SJ</t>
  </si>
  <si>
    <t xml:space="preserve">  6562501VK3366S0001SJ</t>
  </si>
  <si>
    <t>0295704VK4309N0001ZW</t>
  </si>
  <si>
    <t>6815846VK0561N0001XD</t>
  </si>
  <si>
    <t xml:space="preserve">  6815847VK0561N0001ID</t>
  </si>
  <si>
    <t>3957502VK0435N0001OK</t>
  </si>
  <si>
    <t>3957510VK0435N0001IK</t>
  </si>
  <si>
    <t>3957511VK0435N0001JK</t>
  </si>
  <si>
    <t xml:space="preserve">  3957512VK0435N0001EK</t>
  </si>
  <si>
    <t>3957514VK0435N0001ZK</t>
  </si>
  <si>
    <t>3957513VK0435N0001SK</t>
  </si>
  <si>
    <t>3957516VK0435N0001HK</t>
  </si>
  <si>
    <t>3957515VK0435N0001UK</t>
  </si>
  <si>
    <t>3957518VK0435N0001AK</t>
  </si>
  <si>
    <t>5629705QD2752H0001XB - 5629704QD2752H0001DB</t>
  </si>
  <si>
    <t>28044A012000240000GZ</t>
  </si>
  <si>
    <t>0897303VK1309N0001RS</t>
  </si>
  <si>
    <t>0897102VK1309N0001PS</t>
  </si>
  <si>
    <t xml:space="preserve">  1193206VK1319S0001UQ</t>
  </si>
  <si>
    <t>45056A016000930000OU</t>
  </si>
  <si>
    <t>45056A016000910000OS</t>
  </si>
  <si>
    <t>45056A016000900000OE</t>
  </si>
  <si>
    <t>45056A016000890000OZ</t>
  </si>
  <si>
    <t>45056A016000210000OI</t>
  </si>
  <si>
    <t>1098818VK1319N0001UH</t>
  </si>
  <si>
    <t xml:space="preserve">  8282501UL9188S0001JI</t>
  </si>
  <si>
    <t>4289001VL1348N0020HH</t>
  </si>
  <si>
    <t>3866130VK0636N0001KX</t>
  </si>
  <si>
    <t>3866131VK0636N0001RX</t>
  </si>
  <si>
    <t>4263042VK0646S0001EA</t>
  </si>
  <si>
    <t xml:space="preserve">  3964056VK0636N0001GX</t>
  </si>
  <si>
    <t>3964054VK0636N0001BX</t>
  </si>
  <si>
    <t>3077101VL0437N0047XO</t>
  </si>
  <si>
    <t>3077101VL0437N0050XO</t>
  </si>
  <si>
    <t>3077101VL0437N0051MP</t>
  </si>
  <si>
    <t xml:space="preserve"> 3077101VL0437N0052QA</t>
  </si>
  <si>
    <t>28178A011000020000SM</t>
  </si>
  <si>
    <t>28178A011000010000SF</t>
  </si>
  <si>
    <t>1593303VK1419S0001ZY</t>
  </si>
  <si>
    <t>45041A051000570000UZ</t>
  </si>
  <si>
    <t>45041A051000460000UK</t>
  </si>
  <si>
    <t>45041A051000470000UR</t>
  </si>
  <si>
    <t>45041A051000480000UD</t>
  </si>
  <si>
    <t xml:space="preserve">  45041A051000400000UP</t>
  </si>
  <si>
    <t xml:space="preserve">  45041A051000440000UM</t>
  </si>
  <si>
    <t>1489718VK1418N0001PR</t>
  </si>
  <si>
    <t>8630419VK2383S0001MI</t>
  </si>
  <si>
    <t>5263202VK2455N0001WR</t>
  </si>
  <si>
    <t>5263201VK2455N0001HR</t>
  </si>
  <si>
    <t>6390009VK2469S0001FG</t>
  </si>
  <si>
    <t>6390008VK2469S0001TG</t>
  </si>
  <si>
    <t>45177A004001530000SG</t>
  </si>
  <si>
    <t>5662501VK2455N0001FR</t>
  </si>
  <si>
    <t>5464801VK2455N0001YR</t>
  </si>
  <si>
    <t>2090722VK1429S0001IP</t>
  </si>
  <si>
    <t>2090722VK1429S0003PS</t>
  </si>
  <si>
    <t>2090722VK1429S0002OA</t>
  </si>
  <si>
    <t>5661606VK2455N0001SR</t>
  </si>
  <si>
    <t>5660133VK2455N0001AR</t>
  </si>
  <si>
    <t>5660113VK2455N0001MR</t>
  </si>
  <si>
    <t>5660112VK2455N0001FR</t>
  </si>
  <si>
    <t>5660134VK2455N0001BR</t>
  </si>
  <si>
    <t>5558075VK2455N0015WG</t>
  </si>
  <si>
    <t xml:space="preserve">5558075VK2455N0018TK </t>
  </si>
  <si>
    <t>5558075VK2455N0019YL</t>
  </si>
  <si>
    <t>5660123VK2455N0012WS</t>
  </si>
  <si>
    <t>5660123VK2455N0020UJ</t>
  </si>
  <si>
    <t>5660123VK2455N0022OL</t>
  </si>
  <si>
    <t>4662007VK0446S0001SQ</t>
  </si>
  <si>
    <t>1395814VK1319N0001QH</t>
  </si>
  <si>
    <t xml:space="preserve">  1616407VK3411N0001KQ</t>
  </si>
  <si>
    <t>7311012VK0571S0001TW</t>
  </si>
  <si>
    <t>28178A012001080000SR </t>
  </si>
  <si>
    <t>C/ CAMINO REAL DE TOLEDO 29 PORTAL 4 BAJO CUBIERTA B (2ºB), TRASTERO 49 Y PLAZA 6. YELES</t>
  </si>
  <si>
    <t>C/ CAMINO REAL DE TOLEDO 29 PORTAL 4 BAJO CUBIERTA H (2ºH), TRASTERO 44 Y PLAZA 27. YELES</t>
  </si>
  <si>
    <t>C/ CAMINO REAL DE TOLEDO 29 PORTAL 4 BAJO CUBIERTA I (2ºI), TRASTERO 43 Y PLAZA 30. YELES</t>
  </si>
  <si>
    <t>3964057VK0636N0001QX</t>
  </si>
  <si>
    <t>SAU 3, MANZANA 13.1, RU 2, VILLAMANTILLA</t>
  </si>
  <si>
    <t>SAU 3, MANZANA 13.2, RU 2, VILLAMANTILLA</t>
  </si>
  <si>
    <t>SAU 3, MANZANA 13.3, RU 2, VILLAMANTILLA</t>
  </si>
  <si>
    <t>SAU 3, MANZANA 13.4, RU 2, VILLAMANTILLA</t>
  </si>
  <si>
    <t>SAU 3, MANZANA 13.5, RU 2, VILLAMANTILLA</t>
  </si>
  <si>
    <t>3964055VK0636N0001YX</t>
  </si>
  <si>
    <t>3964053VK0636N0001AX </t>
  </si>
  <si>
    <t>C/ SANTA MARÍA Nº 12 LOCAL 2 TRASTERO 6, CASARRUBIOS DEL MONTE.</t>
  </si>
  <si>
    <t>C/ SANTA MARÍA Nº 12 LOCAL 3 TRASTERO 9, CASARRUBIOS DEL MONTE.</t>
  </si>
  <si>
    <t>1487002VK1418N0001HR</t>
  </si>
  <si>
    <t>2392827VK1429S0001BP</t>
  </si>
  <si>
    <t xml:space="preserve">45184A004000290000TF y 5560404VK0456S0001ST </t>
  </si>
  <si>
    <t>5662604VK0456S0001XT</t>
  </si>
  <si>
    <t>5959504VK0455N0001JE</t>
  </si>
  <si>
    <t>5959501VK0455N0001DE</t>
  </si>
  <si>
    <t>5959506VK0455N0001SE</t>
  </si>
  <si>
    <t>CAMINO DE LOS CHOTOS, CASARRUBIOS DEL MONTE</t>
  </si>
  <si>
    <t>1292001VK1419S0001PY</t>
  </si>
  <si>
    <t>DESCRIPCION</t>
  </si>
  <si>
    <t>UBICACIÓN</t>
  </si>
  <si>
    <t>DATOS DE IDENTIFICACION REGISTRAL</t>
  </si>
  <si>
    <t>VALOR DE ADQUISICION</t>
  </si>
  <si>
    <t>VALOR CONCURSADA</t>
  </si>
  <si>
    <t>GRAVAMENES, TRABAS Y CARGAS</t>
  </si>
  <si>
    <t xml:space="preserve">REGISTRO </t>
  </si>
  <si>
    <t>TOMO</t>
  </si>
  <si>
    <t>LIBRO</t>
  </si>
  <si>
    <t>FOLIO</t>
  </si>
  <si>
    <t>NATURALEZA</t>
  </si>
  <si>
    <t>TRAVESÍA DE VALCALIENTE Nº 1 1ºF. GARAJE Nº 6. CASARRUBIOS DEL MONTE.</t>
  </si>
  <si>
    <t>CASARRUBIOS DEL MONTE (TOLEDO)</t>
  </si>
  <si>
    <t>Nº 2 DE ILLESCAS</t>
  </si>
  <si>
    <t>1795</t>
  </si>
  <si>
    <t>19</t>
  </si>
  <si>
    <t xml:space="preserve">1º HIPOTECA </t>
  </si>
  <si>
    <t>SAREB PROCEDE DE LIBERBANK</t>
  </si>
  <si>
    <t>TRAVESÍA DE VALCALIENTE Nº 1 2º L. GARAJE Nº 12. CASARRUBIOS DEL MONTE.</t>
  </si>
  <si>
    <t>31</t>
  </si>
  <si>
    <t>35</t>
  </si>
  <si>
    <t>YELES ( TOLEDO)</t>
  </si>
  <si>
    <t>Nº 1 DE ILLESCAS</t>
  </si>
  <si>
    <t>1</t>
  </si>
  <si>
    <t>LIBRE</t>
  </si>
  <si>
    <t>C/ CAMINO REAL DE TOLEDO 29 PORTAL 1 1ºF, TRASTERO 15 Y PLAZA 78. YELES</t>
  </si>
  <si>
    <t>IBERCAJA BANCO SAU</t>
  </si>
  <si>
    <t>C/ CAMINO REAL DE TOLEDO 29 PORTAL 1 BJ CUBIERTA B(2ºB), Y  TRASTERO 11 Y PLAZA 88. YELES</t>
  </si>
  <si>
    <t>43</t>
  </si>
  <si>
    <t>C/ CAMINO REAL DE TOLEDO 29 PORTAL 1 BJ CUBIERTA C(2ºC) TRASTERO 2, PLAZA 80. YELES</t>
  </si>
  <si>
    <t>C/ CAMINO REAL DE TOLEDO 29 PORTAL 1 BJ CUBIERTA E(2ºE) TRASTERO 12, PLAZA 79.</t>
  </si>
  <si>
    <t>52</t>
  </si>
  <si>
    <t>C/ CAMINO REAL DE TOLEDO 29 PORTAL 1 BJ CUBIERTA F(2ºF) TRASTERO 16, PLAZA 77.YELES</t>
  </si>
  <si>
    <t>55</t>
  </si>
  <si>
    <t>C/ CAMINO REAL DE TOLEDO 29 PORTAL 1 BJ CUBIERTA H(2ºH) TRASTERO 3, PLAZA 81. YELES</t>
  </si>
  <si>
    <t>61</t>
  </si>
  <si>
    <t>C/ CAMINO REAL DE TOLEDO 29, PORTAL 2 BAJO CUBIERTA B (2ºB), TRASTERO 30, PLAZA 59. YELES</t>
  </si>
  <si>
    <t>115</t>
  </si>
  <si>
    <t>C/ CAMINO REAL DE TOLEDO 29, PORTAL 2 BAJO CUBIERTA F (2ºF), TRASTERO 19, PLAZA 70. YELES</t>
  </si>
  <si>
    <t>127</t>
  </si>
  <si>
    <t>C/ CAMINO REAL DE TOLEDO 29, PORTAL 2 BAJO CUBIERTA G (2ºG), TRASTERO 21, PLAZA 60. YELES</t>
  </si>
  <si>
    <t>130</t>
  </si>
  <si>
    <t xml:space="preserve">C/ CAMINO REAL DE TOLEDO 29, PORTAL 2 BAJO CUBIERTA H (2ºH), TRASTERO 17, PLAZA 75. YELES </t>
  </si>
  <si>
    <t>133</t>
  </si>
  <si>
    <t>C/ CAMINO REAL DE TOLEDO 29, PORTAL 3 BJ G, TRASTERO 83, PLAZA 53. YELES</t>
  </si>
  <si>
    <t>157</t>
  </si>
  <si>
    <t>C/ CAMINO REAL DE TOLEDO 29, PORTAL 3 1ºG, TRASTERO 86, PLAZA 54. YELES</t>
  </si>
  <si>
    <t>181</t>
  </si>
  <si>
    <t>C/ CAMINO REAL DE TOLEDO 29, PORTAL 3 1ºH, TRASTERO 71, PLAZA 57. YELES</t>
  </si>
  <si>
    <t>184</t>
  </si>
  <si>
    <t>C/ CAMINO REAL DE TOLEDO 29, PORTAL 3 BAJO CUBIERTA A (2ºA), TRASTERO 79, PLAZA 36. YELES</t>
  </si>
  <si>
    <t>187</t>
  </si>
  <si>
    <t>C/ CAMINO REAL DE TOLEDO 29, PORTAL 3 BAJO CUBIERTA B (2ºB), TRASTERO 67, PLAZA 39. YELES</t>
  </si>
  <si>
    <t>190</t>
  </si>
  <si>
    <t>C/ CAMINO REAL DE TOLEDO 29, PORTAL 3 BAJO CUBIERTA D (2ºD), TRASTERO 72, PLAZA 46. YELES</t>
  </si>
  <si>
    <t>196</t>
  </si>
  <si>
    <t>C/ CAMINO REAL DE TOLEDO 29, PORTAL 3 BAJO CUBIERTA F (2ºF), TRASTERO 85, PLAZA 52. YELES</t>
  </si>
  <si>
    <t>202</t>
  </si>
  <si>
    <t>C/ CAMINO REAL DE TOLEDO 29, PORTAL 3 BAJO CUBIERTA G (2ºG), TRASTERO 88, PLAZA 55. YELES</t>
  </si>
  <si>
    <t>205</t>
  </si>
  <si>
    <t>C/ CAMINO REAL DE TOLEDO 29 PORTAL 4 BJºF, TRASTERO 52 Y PLAZA 16. YELES</t>
  </si>
  <si>
    <t>C/ CAMINO REAL DE TOLEDO 29 PORTAL 4 BJºG, TRASTERO 36 Y PLAZA 22. YELES</t>
  </si>
  <si>
    <t>4</t>
  </si>
  <si>
    <t>C/ CAMINO REAL DE TOLEDO 29 PORTAL 4 BJºH, TRASTERO 40 Y PLAZA 25. YELES</t>
  </si>
  <si>
    <t>7</t>
  </si>
  <si>
    <t>C/ CAMINO REAL DE TOLEDO 29 PORTAL 4 1ºG, TRASTERO 35 Y PLAZA 23. YELES</t>
  </si>
  <si>
    <t>34</t>
  </si>
  <si>
    <t>46</t>
  </si>
  <si>
    <t>49</t>
  </si>
  <si>
    <t>67</t>
  </si>
  <si>
    <t>70</t>
  </si>
  <si>
    <t>C/ ALMIRANTE CARRERO BLANCO Nº 12 BLOQUE 1 1º A TRASTERO Nº 2 GARAJE 3. LAS VENTAS DE RETAMOSA.</t>
  </si>
  <si>
    <t>LAS VENTAS DE RETAMOSA (TOLEDO)</t>
  </si>
  <si>
    <t>Nº 1 ILLESCAS</t>
  </si>
  <si>
    <t>C/ ALMIRANTE CARRERO BLANCO Nº 12 BLOQUE 1 1ºB TRASTERO Nº 1 GARAJE 2. LAS VENTAS DE RETAMOSA.</t>
  </si>
  <si>
    <t>C/ ALMIRANTE CARRERO BLANCO Nº 12 BLOQUE 1 2ºA TRASTERO Nº 4 GARAJE 4. LAS VENTAS DE RETAMOSA.</t>
  </si>
  <si>
    <t>C/ ALMIRANTE CARRERO BLANCO Nº 12 BLOQUE 1 2ºB TRASTERO Nº 5 GARAJE 5. LAS VENTAS DE RETAMOSA.</t>
  </si>
  <si>
    <t>C/ ALMIRANTE CARRERO BLANCO Nº 12 BLOQUE 1 BAJO A TRASTERO Nº 3 GARAJE 6. LAS VENTAS DE RETAMOSA.</t>
  </si>
  <si>
    <t>C/ ALMIRANTE CARRERO BLANCO Nº 12 BLOQUE 1 BAJO B TRASTERO Nº 6 GARAJE 1. LAS VENTAS DE RETAMOSA.</t>
  </si>
  <si>
    <t>C/ ALMIRANTE CARRERO BLANCO Nº 14 BLOQUE 2 1ºA TRASTERO Nº 5 GARAJE 8. LAS VENTAS DE RETAMOSA.</t>
  </si>
  <si>
    <t>C/ ALMIRANTE CARRERO BLANCO Nº 14 BLOQUE 2 1ºB TRASTERO Nº 4 GARAJE 9. LAS VENTAS DE RETAMOSA.</t>
  </si>
  <si>
    <t>C/ ALMIRANTE CARRERO BLANCO Nº 14 BLOQUE 2 2ºA TRASTERO Nº 6 GARAJE 32. LAS VENTAS DE RETAMOSA.</t>
  </si>
  <si>
    <t>C/ ALMIRANTE CARRERO BLANCO Nº 14 BLOQUE 2 2ºB TRASTERO Nº 3 GARAJE 34. LAS VENTAS DE RETAMOSA.</t>
  </si>
  <si>
    <t>C/ ALMIRANTE CARRERO BLANCO Nº 14 BLOQUE 2 3ºA TRASTERO Nº 2 GARAJE 7. LAS VENTAS DE RETAMOSA.</t>
  </si>
  <si>
    <t>C/ ALMIRANTE CARRERO BLANCO Nº 14 BLOQUE 2 3ºB TRASTERO Nº 1 GARAJE 33. LAS VENTAS DE RETAMOSA.</t>
  </si>
  <si>
    <t>C/ ALMIRANTE CARRERO BLANCO Nº 16 BLOQUE 3 1ºA TRASTERO Nº11 GARAJE 40. LAS VENTAS DE RETAMOSA.</t>
  </si>
  <si>
    <t>C/ ALMIRANTE CARRERO BLANCO Nº 16 BLOQUE 3 1ºB TRASTERO Nº8 GARAJE 39. LAS VENTAS DE RETAMOSA.</t>
  </si>
  <si>
    <t>C/ ALMIRANTE CARRERO BLANCO Nº 16 BLOQUE 3 1ºC TRASTERO Nº7 GARAJE 36. LAS VENTAS DE RETAMOSA.</t>
  </si>
  <si>
    <t>C/ ALMIRANTE CARRERO BLANCO Nº 16 BLOQUE 3 1ºD TRASTERO Nº5 GARAJE 41. LAS VENTAS DE RETAMOSA.</t>
  </si>
  <si>
    <t>C/ ALMIRANTE CARRERO BLANCO Nº 16 BLOQUE 3 2ºA TRASTERO Nº6 GARAJE 35. LAS VENTAS DE RETAMOSA.</t>
  </si>
  <si>
    <t>C/ ALMIRANTE CARRERO BLANCO Nº 16 BLOQUE 3 2ºB TRASTERO Nº9 GARAJE 62. LAS VENTAS DE RETAMOSA.</t>
  </si>
  <si>
    <t>C/ ALMIRANTE CARRERO BLANCO Nº 16 BLOQUE 3 2ºC TRASTERO Nº4 GARAJE 37. LAS VENTAS DE RETAMOSA.</t>
  </si>
  <si>
    <t>C/ ALMIRANTE CARRERO BLANCO Nº 16 BLOQUE 3 2ºD TRASTERO Nº1 GARAJE 42. LAS VENTAS DE RETAMOSA.</t>
  </si>
  <si>
    <t>C/ ALMIRANTE CARRERO BLANCO Nº 16 BLOQUE 3 3ºA TRASTERO Nº10 GARAJE 38. LAS VENTAS DE RETAMOSA.</t>
  </si>
  <si>
    <t>C/ ALMIRANTE CARRERO BLANCO Nº 16 BLOQUE 3 3ºB TRASTERO Nº3 GARAJE 63. LAS VENTAS DE RETAMOSA.</t>
  </si>
  <si>
    <t>C/ ALMIRANTE CARRERO BLANCO Nº 16 BLOQUE 3 BJº D TRASTERO Nº12 GARAJE 64. LAS VENTAS DE RETAMOSA.</t>
  </si>
  <si>
    <t>C/ ALMIRANTE CARRERO BLANCO Nº 18-1 BLOQUE 4 1ºA TRASTERO Nº7 GARAJE 18. LAS VENTAS DE RETAMOSA.</t>
  </si>
  <si>
    <t>C/ ALMIRANTE CARRERO BLANCO Nº 18-1 BLOQUE 4 1ºB TRASTERO Nº8 GARAJE 14. LAS VENTAS DE RETAMOSA.</t>
  </si>
  <si>
    <t>C/ ALMIRANTE CARRERO BLANCO Nº 18-1 BLOQUE 4 1ºC TRASTERO Nº5 GARAJE 12. LAS VENTAS DE RETAMOSA.</t>
  </si>
  <si>
    <t>C/ ALMIRANTE CARRERO BLANCO Nº 18-1 BLOQUE 4 1ºD TRASTERO Nº6 GARAJE 10. LAS VENTAS DE RETAMOSA.</t>
  </si>
  <si>
    <t>C/ ALMIRANTE CARRERO BLANCO Nº 18-1 BLOQUE 4 2ºA TRASTERO Nº10 GARAJE 29. LAS VENTAS DE RETAMOSA.</t>
  </si>
  <si>
    <t>C/ ALMIRANTE CARRERO BLANCO Nº 18-1 BLOQUE 4 2ºB TRASTERO Nº9 GARAJE 15. LAS VENTAS DE RETAMOSA.</t>
  </si>
  <si>
    <t>C/ ALMIRANTE CARRERO BLANCO Nº 18-1 BLOQUE 4 2ºC TRASTERO Nº11 GARAJE 13. LAS VENTAS DE RETAMOSA.</t>
  </si>
  <si>
    <t>C/ ALMIRANTE CARRERO BLANCO Nº 18-1 BLOQUE 4 2ºD TRASTERO Nº4 GARAJE 11. LAS VENTAS DE RETAMOSA.</t>
  </si>
  <si>
    <t>C/ ALMIRANTE CARRERO BLANCO Nº 18-1 BLOQUE 4 3ºA TRASTERO Nº2 GARAJE 30. LAS VENTAS DE RETAMOSA.</t>
  </si>
  <si>
    <t>C/ ALMIRANTE CARRERO BLANCO Nº 18-1 BLOQUE 4 3ºB TRASTERO Nº3 GARAJE 31. LAS VENTAS DE RETAMOSA.</t>
  </si>
  <si>
    <t>C/ ALMIRANTE CARRERO BLANCO Nº 18-1 BLOQUE 4 BJºC TRASTERO Nº1 GARAJE 16. LAS VENTAS DE RETAMOSA.</t>
  </si>
  <si>
    <t>C/ ALMIRANTE CARRERO BLANCO Nº 18-1 BLOQUE 4 BJºD TRASTERO Nº12 GARAJE 17. LAS VENTAS DE RETAMOSA.</t>
  </si>
  <si>
    <t>C/ ALMIRANTE CARRERO BLANCO Nº 18-2 BLOQUE 5 1ºA TRASTERO Nº 11 GARAJE 44. LAS VENTAS DE RETAMOSA.</t>
  </si>
  <si>
    <t>C/ ALMIRANTE CARRERO BLANCO Nº 18-2 BLOQUE 5 1ºB TRASTERO Nº 8 GARAJE 21. LAS VENTAS DE RETAMOSA.</t>
  </si>
  <si>
    <t>C/ ALMIRANTE CARRERO BLANCO Nº 18-2 BLOQUE 5 1ºC TRASTERO Nº 4 GARAJE 20. LAS VENTAS DE RETAMOSA.</t>
  </si>
  <si>
    <t>C/ ALMIRANTE CARRERO BLANCO Nº 18-2 BLOQUE 5 1ºD TRASTERO Nº 9 GARAJE 22. LAS VENTAS DE RETAMOSA.</t>
  </si>
  <si>
    <t>C/ ALMIRANTE CARRERO BLANCO Nº 18-2 BLOQUE 5 2ºA TRASTERO Nº 10 GARAJE 19. LAS VENTAS DE RETAMOSA.</t>
  </si>
  <si>
    <t>C/ ALMIRANTE CARRERO BLANCO Nº 18-2 BLOQUE 5 2ºB TRASTERO Nº 7 GARAJE 47. LAS VENTAS DE RETAMOSA.</t>
  </si>
  <si>
    <t>C/ ALMIRANTE CARRERO BLANCO Nº 18-2 BLOQUE 5 2ºC TRASTERO Nº 5 GARAJE 26. LAS VENTAS DE RETAMOSA.</t>
  </si>
  <si>
    <t>C/ ALMIRANTE CARRERO BLANCO Nº 18-2 BLOQUE 5 2ºD TRASTERO Nº 2 GARAJE 28. LAS VENTAS DE RETAMOSA.</t>
  </si>
  <si>
    <t>C/ ALMIRANTE CARRERO BLANCO Nº 18-2 BLOQUE 5 3ºA TRASTERO Nº 3 GARAJE 46. LAS VENTAS DE RETAMOSA.</t>
  </si>
  <si>
    <t>C/ ALMIRANTE CARRERO BLANCO Nº 18-2 BLOQUE 5 3ºB TRASTERO Nº 6 GARAJE 27. LAS VENTAS DE RETAMOSA.</t>
  </si>
  <si>
    <t>C/ ALMIRANTE CARRERO BLANCO Nº 18-2 BLOQUE 5 BJºC TRASTERO Nº1 GARAJE 45. LAS VENTAS DE RETAMOSA.</t>
  </si>
  <si>
    <t>C/ ALMIRANTE CARRERO BLANCO Nº 18-2 BLOQUE 5 BJºD TRASTERO Nº12 GARAJE 48. LAS VENTAS DE RETAMOSA.</t>
  </si>
  <si>
    <t>C/ ALMIRANTE CARRERO BLANCO Nº 18-3 BLOQUE 6 1ºC TRASTERO Nº7 GARAJE 71. LAS VENTAS DE RETAMOSA.</t>
  </si>
  <si>
    <t>C/ ALMIRANTE CARRERO BLANCO Nº 18-3 BLOQUE 6 1ºD TRASTERO Nº8 GARAJE 49. LAS VENTAS DE RETAMOSA.</t>
  </si>
  <si>
    <t>C/ ALMIRANTE CARRERO BLANCO Nº 18-3 BLOQUE 6 2ºA TRASTERO Nº 6 GARAJE 70. LAS VENTAS DE RETAMOSA.</t>
  </si>
  <si>
    <t>C/ ALMIRANTE CARRERO BLANCO Nº 18-3 BLOQUE 6 2ºB TRASTERO Nº 10 GARAJE 24. LAS VENTAS DE RETAMOSA.</t>
  </si>
  <si>
    <t>C/ ALMIRANTE CARRERO BLANCO Nº 18-3 BLOQUE 6 2ºC TRASTERO Nº 1 GARAJE 50. LAS VENTAS DE RETAMOSA.</t>
  </si>
  <si>
    <t>C/ ALMIRANTE CARRERO BLANCO Nº 18-3 BLOQUE 6 2ºD TRASTERO Nº 2 GARAJE 51. LAS VENTAS DE RETAMOSA.</t>
  </si>
  <si>
    <t>C/ ALMIRANTE CARRERO BLANCO Nº 18-3 BLOQUE 6 3ºA TRASTERO Nº 11 GARAJE 53. LAS VENTAS DE RETAMOSA.</t>
  </si>
  <si>
    <t>C/ ALMIRANTE CARRERO BLANCO Nº 18-3 BLOQUE 6 3ºB TRASTERO Nº 4 GARAJE 52. LAS VENTAS DE RETAMOSA.</t>
  </si>
  <si>
    <t>C/ ALMIRANTE CARRERO BLANCO Nº 18-3 BLOQUE 6 4ºA TRASTERO Nº 5 GARAJE 54. LAS VENTAS DE RETAMOSA.</t>
  </si>
  <si>
    <t>C/ ALMIRANTE CARRERO BLANCO Nº 18-3 BLOQUE 6 4ºB TRASTERO Nº 9 GARAJE 23. LAS VENTAS DE RETAMOSA.</t>
  </si>
  <si>
    <t>C/ ALMIRANTE CARRERO BLANCO Nº 18-3 BLOQUE 6 BJºC TRASTERO Nº12 GARAJE 72. LAS VENTAS DE RETAMOSA.</t>
  </si>
  <si>
    <t>C/ ALMIRANTE CARRERO BLANCO Nº 18-3 BLOQUE 6 BJºD TRASTERO Nº3 GARAJE 25. LAS VENTAS DE RETAMOSA.</t>
  </si>
  <si>
    <t>C/ ALMIRANTE CARRERO BLANCO Nº 18-4 BLOQUE 7 1ºA  GARAJE 69. LAS VENTAS DE RETAMOSA.</t>
  </si>
  <si>
    <t>C/ ALMIRANTE CARRERO BLANCO Nº 18-4 BLOQUE 7 1ºB  GARAJE 65. LAS VENTAS DE RETAMOSA.</t>
  </si>
  <si>
    <t>C/ ALMIRANTE CARRERO BLANCO Nº 18-4 BLOQUE 7 1ºC  GARAJE 56. LAS VENTAS DE RETAMOSA.</t>
  </si>
  <si>
    <t>C/ ALMIRANTE CARRERO BLANCO Nº 18-4 BLOQUE 7 1ºD  GARAJE 67. LAS VENTAS DE RETAMOSA.</t>
  </si>
  <si>
    <t>C/ ALMIRANTE CARRERO BLANCO Nº 18-4 BLOQUE 7 2ºA  GARAJE 57. LAS VENTAS DE RETAMOSA.</t>
  </si>
  <si>
    <t>C/ ALMIRANTE CARRERO BLANCO Nº 18-4 BLOQUE 7 2ºB  GARAJE 55. LAS VENTAS DE RETAMOSA.</t>
  </si>
  <si>
    <t>C/ ALMIRANTE CARRERO BLANCO Nº 18-4 BLOQUE 7 2ºC  GARAJE 59. LAS VENTAS DE RETAMOSA.</t>
  </si>
  <si>
    <t>C/ ALMIRANTE CARRERO BLANCO Nº 18-4 BLOQUE 7 2ºD  GARAJE 68. LAS VENTAS DE RETAMOSA.</t>
  </si>
  <si>
    <t>C/ ALMIRANTE CARRERO BLANCO Nº 18-4 BLOQUE 7 BJºA  GARAJE 60. LAS VENTAS DE RETAMOSA.</t>
  </si>
  <si>
    <t>C/ ALMIRANTE CARRERO BLANCO Nº 18-4 BLOQUE 7 BJºB  GARAJE 66. LAS VENTAS DE RETAMOSA.</t>
  </si>
  <si>
    <t>C/ ALMIRANTE CARRERO BLANCO Nº 18-4 BLOQUE 7 BJºC  GARAJE 58. LAS VENTAS DE RETAMOSA.</t>
  </si>
  <si>
    <t>C/ ALMIRANTE CARRERO BLANCO Nº 18-4 BLOQUE 7 BJºD  GARAJE 61. LAS VENTAS DE RETAMOSA.</t>
  </si>
  <si>
    <t>Sitio de fontarrones</t>
  </si>
  <si>
    <t>LAS VENTAS DE RETAMOSA ( TOLEDO )</t>
  </si>
  <si>
    <t>Sitio de Fontarrones</t>
  </si>
  <si>
    <t>CAMINO CARRETAS 10 C, SECTOR 9, LAS VENTAS DE RETAMOSA</t>
  </si>
  <si>
    <t>1 HIPOTECA</t>
  </si>
  <si>
    <t>SAREB, PROCEDE DE CAIXA CATALUNYA</t>
  </si>
  <si>
    <t>2º HIPOTECA</t>
  </si>
  <si>
    <t>CALLE CARRETAS 10, SECTOR 9, LAS VENTAS DE RETAMOSA</t>
  </si>
  <si>
    <t>CAMINO CARRETAS 10 B, SECTOR 9, LAS VENTAS DE RETAMOSA</t>
  </si>
  <si>
    <t>CALLE CAÑO, SECTOR 9, LAS VENTAS DE RETAMOSA</t>
  </si>
  <si>
    <t>CALLE CARRETAS 12, SECTOR 9, VENTAS DE RETAMOSA</t>
  </si>
  <si>
    <t>PARAJE VALMOJADO, SECTOR 9, LAS VENTAS DE RETAMOSA</t>
  </si>
  <si>
    <t>PARAJE VALMOSADO, SECTOR 9 LAS VENTAS DE RETAMOSA</t>
  </si>
  <si>
    <t>POLIGONO 5 PARCELA 12, CAMINO DE VALLE PACHECO, SECTOR 7, LAS VENTAS DE RETAMOSA</t>
  </si>
  <si>
    <t>POLIGONO 5 PARCELA 14, PARAJE DE PACHECO, SECTOR 7, LAS VENTAS DE RETAMOSA</t>
  </si>
  <si>
    <t>POLIGONO 5, SITIO DE BARRIENTOS, SECTOR 7, LAS VENTAS DE RETAMOSA</t>
  </si>
  <si>
    <t>POLIGONO 5, CAMINO DE VENTAS DE RETAMOSA A CASARRUBIOS, SECTOR 7, LAS VENTAS DE RETAMOSA</t>
  </si>
  <si>
    <t>POLIGONO 5, SITIO DE VALLE PACHECO, SECTOR 7, LAS VENTAS DE RETAMOSA</t>
  </si>
  <si>
    <t xml:space="preserve"> PARCELA 5, UNIDAD DE ACTUACION UARM 10-02, LAS VENTAS DE RETAMOSA</t>
  </si>
  <si>
    <t>SAREB</t>
  </si>
  <si>
    <t>NCG BANCO, S.A</t>
  </si>
  <si>
    <t>CARGA URBANISTICA</t>
  </si>
  <si>
    <t>PARCELA 6, UNIDAD DE ACTUACION UARM 10-02, LAS VENTAS DE RETAMOSA</t>
  </si>
  <si>
    <t xml:space="preserve"> PARCELA 7, UNIDAD DE ACTUACION UARM 10-02, LAS VENTAS DE RETAMOSA</t>
  </si>
  <si>
    <t>PARCELA 8, UNIDAD DE ACTUACION UARM 10-02, LAS VENTAS DE RETAMOSA</t>
  </si>
  <si>
    <t>PARCELA 9, UNIDAD DE ACTUACION UARM 10-02, LAS VENTAS DE RETAMOSA</t>
  </si>
  <si>
    <t>PARCELA 10, UNIDAD DE ACTUACION UARM 10-02, LAS VENTAS DE RETAMOSA</t>
  </si>
  <si>
    <t>PARCELA 11, UNIDAD DE ACTUACION UARM 10-02, LAS VENTAS DE RETAMOSA</t>
  </si>
  <si>
    <t>PARCELA 12 UNIDAD DE ACTUACION UARM 10-02, LAS VENTAS DE RETAMOSA</t>
  </si>
  <si>
    <t>PARCELA 13, UNIDAD DE ACTUACION UARM 10-02, LAS VENTAS DE RETAMOSA</t>
  </si>
  <si>
    <t>PARCELA 14, UNIDAD DE ACTUACION UARM 10-02, LAS VENTAS DE RETAMOSA</t>
  </si>
  <si>
    <t>PARCELA 15, UNIDAD DE ACTUACION UARM 10-02, LAS VENTAS DE RETAMOSA</t>
  </si>
  <si>
    <t>PARCELA 16, UNIDAD DE ACTUACION UARM 10-02, LAS VENTAS DE RETAMOSA</t>
  </si>
  <si>
    <t>PARCELA 17, UNIDAD DE ACTUACION UARM 10-02, LAS VENTAS DE RETAMOSA</t>
  </si>
  <si>
    <t>PARCELA 18, UNIDAD DE ACTUACION UARM 10-02, LAS VENTAS DE RETAMOSA</t>
  </si>
  <si>
    <t>PARCELA 19, UNIDAD DE ACTUACION UARM 10-02, LAS VENTAS DE RETAMOSA</t>
  </si>
  <si>
    <t>PARCELA 20, UNIDAD DE ACTUACION UARM 10-02, LAS VENTAS DE RETAMOSA</t>
  </si>
  <si>
    <t>PARCELA 21, UNIDAD DE ACTUACION UARM 10-02, LAS VENTAS DE RETAMOSA</t>
  </si>
  <si>
    <t>PARCELA 22, UNIDAD DE ACTUACION UARM 10-02, LAS VENTAS DE RETAMOSA</t>
  </si>
  <si>
    <t>PARCELA 23, UNIDAD DE ACTUACION UARM 10-02, LAS VENTAS DE RETAMOSA</t>
  </si>
  <si>
    <t>PARCELA 24, UNIDAD DE ACTUACION UARM 10-02, LAS VENTAS DE RETAMOSA</t>
  </si>
  <si>
    <t>PARCELA 25, UNIDAD DE ACTUACION UARM 10-02, LAS VENTAS DE RETAMOSA</t>
  </si>
  <si>
    <t>PARCELA 26, UNIDAD DE ACTUACION UARM 10-02, LAS VENTAS DE RETAMOSA</t>
  </si>
  <si>
    <t>PARCELA 27, UNIDAD DE ACTUACION UARM 10-02, LAS VENTAS DE RETAMOSA</t>
  </si>
  <si>
    <t>PARCELA 28, UNIDAD DE ACTUACION UARM 10-02, LAS VENTAS DE RETAMOSA</t>
  </si>
  <si>
    <t>PARCELA 29, UNIDAD DE ACTUACION UARM 10-02, LAS VENTAS DE RETAMOSA</t>
  </si>
  <si>
    <t>PARCELA 30, UNIDAD DE ACTUACION UARM 10-02, LAS VENTAS DE RETAMOSA</t>
  </si>
  <si>
    <t>PARCELA 31, UNIDAD DE ACTUACION UARM 10-02, LAS VENTAS DE RETAMOSA</t>
  </si>
  <si>
    <t>PARCELA 32, UNIDAD DE ACTUACION UARM 10-02, LAS VENTAS DE RETAMOSA</t>
  </si>
  <si>
    <t>PARCELA 33, UNIDAD DE ACTUACION UARM 10-02, LAS VENTAS DE RETAMOSA</t>
  </si>
  <si>
    <t>PARCELA 34, UNIDAD DE ACTUACION UARM 10-02, LAS VENTAS DE RETAMOSA</t>
  </si>
  <si>
    <t>PARCELA 37, UNIDAD DE ACTUACION UARM 10-02, LAS VENTAS DE RETAMOSA</t>
  </si>
  <si>
    <t>PARCELA 38, UNIDAD DE ACTUACION UARM 10-02, LAS VENTAS DE RETAMOSA</t>
  </si>
  <si>
    <t>PARCELA 39, UNIDAD DE ACTUACION UARM 10-02, LAS VENTAS DE RETAMOSA</t>
  </si>
  <si>
    <t>PARCELA 40, UNIDAD DE ACTUACION UARM 10-02, LAS VENTAS DE RETAMOSA</t>
  </si>
  <si>
    <t>PARCELA 1, UNIDAD DE ACTUACION UARM 10-02, LAS VENTAS DE RETAMOSA</t>
  </si>
  <si>
    <t>ESTIMADA OPOSICIÓN A LA EJECUCIÓN Y SOBRESEIDA LA EJECUCION . RECURRIDO EN APELACIÓN POR EL EJECUTANTE EL AUTO QUE ESTIMA LA OPOSICIÓN A LA EJECUCIÓN Y SOBRESEE LA EJECUCION</t>
  </si>
  <si>
    <t>JUZGADO DE PRIMERA INSTANCIA 4 DE ILLESCAS/ SECCION 1 DE LA AUDIENCIA PROVINCIAL DE TOLEDO</t>
  </si>
  <si>
    <t>EJECUCIÓN HIPOTECARIA/RECURSO DE APELACION</t>
  </si>
  <si>
    <t>55/14    /    27/15</t>
  </si>
  <si>
    <t>PARCELA 2, UNIDAD DE ACTUACION UARM 10-02, LAS VENTAS DE RETAMOSA</t>
  </si>
  <si>
    <t>C/ ALMIRANTE CARRERO BLANCO Nº 17 LOCAL 2 GARAJE 67. LAS VENTAS DE RETAMOSA.</t>
  </si>
  <si>
    <t>C/ ALMIRANTE CARRERO BLANCO Nº 17 LOCAL 3 GARAJE 68. LAS VENTAS DE RETAMOSA.</t>
  </si>
  <si>
    <t>CALLE RODRIGUEZ DE LA FUENTE 21, LAS VENTAS DE RETAMOSA</t>
  </si>
  <si>
    <t>SITIO DEL VALLE ANDORRA Y TORRERO</t>
  </si>
  <si>
    <t>C/ MANUEL DE FALLA Nº 8 2º A. CHOZAS DE CANALES.</t>
  </si>
  <si>
    <t>CHOZAS DE CANALES (TOLEDO)</t>
  </si>
  <si>
    <t>1º HIPOTECA</t>
  </si>
  <si>
    <t>BANCO DE CASTILLA LA MANCHA</t>
  </si>
  <si>
    <t>C/ MANUEL DE FALLA Nº 8 2º B. CHOZAS DE CANALES.</t>
  </si>
  <si>
    <t>C/ TENIENTE DIMITRI Nº 9 2º 5 TIPO 6 GARAJE 13 Y CUARTO DE INSTALACIONES 4. LAS VENTAS DE RETAMOSA.</t>
  </si>
  <si>
    <t>LAS VENTAS DE RETAMOSA (TOLEDO).</t>
  </si>
  <si>
    <t>KUTXABANK PROCEDE DE CAJA SUR</t>
  </si>
  <si>
    <t>SITIO LAS PASTRERAS, PARCELA 197, POLIGONO 10, LAS VENTAS DE RETAMOSA</t>
  </si>
  <si>
    <t>CAMINO CARRETAS 6, SECTOR 9 URBANO, LAS VENTAS DE RETAMOSA</t>
  </si>
  <si>
    <t>ADMINISTRACION GENERAL DEL ESTADO</t>
  </si>
  <si>
    <t>2ª HIPOTECA</t>
  </si>
  <si>
    <t>CAMINO CARRETAS 12, SECTOR 9 URBANO, LAS VENTAS DE RETAMOSA</t>
  </si>
  <si>
    <t>CAMINO CARRETAS 10, SECTOR 9 URBANO, LAS VENTAS DE RETAMOSA</t>
  </si>
  <si>
    <t>SITIO OLIVASW DE LA TIA FRANCISCA, SECTOR 4 DE LAS VENTAS DE RETAMOSA</t>
  </si>
  <si>
    <t>SITIO DEL CULEBRO, SESEÑA</t>
  </si>
  <si>
    <t>SESEÑA ( TOLEDO )</t>
  </si>
  <si>
    <t>C/ CÁCERES Nº 1, LAS VENTAS DE RETAMOSA.</t>
  </si>
  <si>
    <t>Nº1 DE ILLESCAS</t>
  </si>
  <si>
    <t>C/ CÁCERES Nº 3, LAS VENTAS DE RETAMOSA.</t>
  </si>
  <si>
    <t>C/ CÁCERES Nº 5, LAS VENTAS DE RETAMOSA.</t>
  </si>
  <si>
    <t>C/ CÁCERES Nº 7, LAS VENTAS DE RETAMOSA.</t>
  </si>
  <si>
    <t>C/ CÁCERES Nº 9, LAS VENTAS DE RETAMOSA.</t>
  </si>
  <si>
    <t>C/ CÁCERES Nº 17, LAS VENTAS DE RETAMOSA.</t>
  </si>
  <si>
    <t>C/ CÁCERES Nº 8, LAS VENTAS DE RETAMOSA.</t>
  </si>
  <si>
    <t>C/ CÁCERES Nº 16, LAS VENTAS DE RETAMOSA.</t>
  </si>
  <si>
    <t>C/ CÁCERES Nº 14, LAS VENTAS DE RETAMOSA.</t>
  </si>
  <si>
    <t>C/ CÁCERES Nº 18, LAS VENTAS DE RETAMOSA.</t>
  </si>
  <si>
    <t>C/ CÁCERES Nº 20, LAS VENTAS DE RETAMOSA.</t>
  </si>
  <si>
    <t>C/ SEBASTIÁN ÁLVARO Nº 10 4º B, MADRID.</t>
  </si>
  <si>
    <t>MADRID.</t>
  </si>
  <si>
    <t>Nº 15 DE MADRID</t>
  </si>
  <si>
    <t>EN ESTE RE NO HAY</t>
  </si>
  <si>
    <t>CAIXA BANK</t>
  </si>
  <si>
    <t>C/ SEBASTIÁN ÁLVARO Nº 10 LOCAL 1, MADRID.</t>
  </si>
  <si>
    <t>C/ SEBASTIÁN ÁLVARO Nº 10 GARAJE 1, MADRID.</t>
  </si>
  <si>
    <t>C/ SEBASTIÁN ÁLVARO Nº 10 GARAJE 2, MADRID.</t>
  </si>
  <si>
    <t>C/ SEBASTIÁN ÁLVARO Nº 10 GARAJE 3, MADRID.</t>
  </si>
  <si>
    <t>C/ SEBASTIÁN ÁLVARO Nº 10 GARAJE 4, MADRID.</t>
  </si>
  <si>
    <t>C/ SEBASTIÁN ÁLVARO Nº 10 GARAJE 5, MADRID.</t>
  </si>
  <si>
    <t>C/ SEBASTIÁN ÁLVARO Nº 10 GARAJE 6, MADRID.</t>
  </si>
  <si>
    <t>C/ SEBASTIÁN ÁLVARO Nº 10 GARAJE 7, MADRID.</t>
  </si>
  <si>
    <t>C/ SEBASTIÁN ÁLVARO Nº 10 GARAJE 8, MADRID.</t>
  </si>
  <si>
    <t>C/ SEBASTIÁN ÁLVARO Nº 10 GARAJE 9, MADRID.</t>
  </si>
  <si>
    <t>C/ SEBASTIÁN ÁLVARO Nº 10 GARAJE 10, MADRID.</t>
  </si>
  <si>
    <t>C/ SEBASTIÁN ÁLVARO Nº 10 GARAJE 11, MADRID.</t>
  </si>
  <si>
    <t>C/ SEBASTIÁN ÁLVARO Nº 10 GARAJE 12, MADRID.</t>
  </si>
  <si>
    <t>EMBARGO</t>
  </si>
  <si>
    <t>C/ SEBASTIÁN ÁLVARO Nº 10 GARAJE 13, MADRID.</t>
  </si>
  <si>
    <t>C/ SEBASTIÁN ÁLVARO Nº 10 GARAJE 14, MADRID.</t>
  </si>
  <si>
    <t>CL PASEO DE LOS CERRONES 31, BOROX.</t>
  </si>
  <si>
    <t>BOROX (TOLEDO)</t>
  </si>
  <si>
    <t>Nº 2 ILLESCAS</t>
  </si>
  <si>
    <t>SAREB PROCEDE DE CAJA ESPAÑA</t>
  </si>
  <si>
    <t>CL PASEO DE LOS CERRONES 33, BOROX.</t>
  </si>
  <si>
    <t>CL MONCAYO 2, BOROX.</t>
  </si>
  <si>
    <t>CARGAS URBANISTICAS</t>
  </si>
  <si>
    <t>CL MONCAYO 4, BOROX.</t>
  </si>
  <si>
    <t>CL MONCAYO 6, BOROX.</t>
  </si>
  <si>
    <t>CL MONCAYO 8, BOROX.</t>
  </si>
  <si>
    <t>CL MONCAYO 10, BOROX.</t>
  </si>
  <si>
    <t>CL MONCAYO 12, BOROX.</t>
  </si>
  <si>
    <t>CL MONCAYO 14, BOROX.</t>
  </si>
  <si>
    <t>CL MONCAYO 16, BOROX.</t>
  </si>
  <si>
    <t>CL PASEO DE LOS CERRONES 19, BOROX.</t>
  </si>
  <si>
    <t>CL VELETA 33, BOROX.</t>
  </si>
  <si>
    <t>CL VELETA 35, BOROX.</t>
  </si>
  <si>
    <t>CL VELETA 37, BOROX.</t>
  </si>
  <si>
    <t>CL PASEO DE LOS CERRONES 64, BOROX.</t>
  </si>
  <si>
    <t>CL PASEO DE LOS CERRONES 66, BOROX.</t>
  </si>
  <si>
    <t>CL PASEO DE LOS CERRONES 68, BOROX.</t>
  </si>
  <si>
    <t>CL PASEO DE LOS CERRONES 70, BOROX.</t>
  </si>
  <si>
    <t>CL PASEO DE LOS CERRONES 72, BOROX.</t>
  </si>
  <si>
    <t>CL VELETA 46, BOROX.</t>
  </si>
  <si>
    <t>CL VELETA 48, BOROX.</t>
  </si>
  <si>
    <t>CL VELETA 50, BOROX.</t>
  </si>
  <si>
    <t>CL VELETA 52, BOROX.</t>
  </si>
  <si>
    <t>CL VELETA 54, BOROX.</t>
  </si>
  <si>
    <t>CL VELETA 56, BOROX.</t>
  </si>
  <si>
    <t>CL BABOTA 11(REALMENTE 28), BOROX.</t>
  </si>
  <si>
    <t>CL BABOTA 9 (REALMENTE 30), BOROX.</t>
  </si>
  <si>
    <t>CL BABOTA 7 (REALMENTE 32), BOROX.</t>
  </si>
  <si>
    <t>CL BABOTA 5 (REALMENTE 34), BOROX.</t>
  </si>
  <si>
    <t>CL BABOTA 3 (REALMENTE 36), BOROX.</t>
  </si>
  <si>
    <t>CL BABOTA 1 (REALMENTE 38), BOROX.</t>
  </si>
  <si>
    <t>CL PASEO DE LOS CERRONES 61, BOROX.</t>
  </si>
  <si>
    <t>CL PASEO DE LOS CERRONES 63, BOROX.</t>
  </si>
  <si>
    <t>CL PASEO DE LOS CERRONES 65, BOROX.</t>
  </si>
  <si>
    <t>CL PASEO DE LOS CERRONES 67, BOROX.</t>
  </si>
  <si>
    <t>CL PASEO DE LOS CERRONES 69, BOROX.</t>
  </si>
  <si>
    <t>CL MONCAYO 40, BOROX, BOROX.</t>
  </si>
  <si>
    <t>CL MONCAYO 42, BOROX.</t>
  </si>
  <si>
    <t>CL MONCAYO 44, BOROX.</t>
  </si>
  <si>
    <t>CL MONCAYO 46, BOROX.</t>
  </si>
  <si>
    <t>CL MONCAYO 48, BOROX.</t>
  </si>
  <si>
    <t>CL MONCAYO 50, BOROX.</t>
  </si>
  <si>
    <t>CL MONCAYO 52, BOROX.</t>
  </si>
  <si>
    <t>CL MONCAYO 54, BOROX.</t>
  </si>
  <si>
    <t>CL MONCAYO 56, BOROX.</t>
  </si>
  <si>
    <t>CL MONCAYO 58, BOROX.</t>
  </si>
  <si>
    <t>CL PASEO DE LOS CERRONES 41, BOROX.</t>
  </si>
  <si>
    <t>CL PASEO DE LOS CERRONES 43, BOROX.</t>
  </si>
  <si>
    <t>CL PASEO DE LOS CERRONES 45, BOROX.</t>
  </si>
  <si>
    <t>CL PASEO DE LOS CERRONES 47, BOROX.</t>
  </si>
  <si>
    <t>CL PASEO DE LOS CERRONES 49, BOROX.</t>
  </si>
  <si>
    <t>CL PASEO DE LOS CERRONES 51, BOROX.</t>
  </si>
  <si>
    <t>CL PASEO DE LOS CERRONES 53, BOROX.</t>
  </si>
  <si>
    <t>CL PASEO DE LOS CERRONES 55, BOROX.</t>
  </si>
  <si>
    <t>CL PASEO DE LOS CERRONES 57, BOROX.</t>
  </si>
  <si>
    <t>CL PASEO DE LOS CERRONES 59, BOROX.</t>
  </si>
  <si>
    <t>CL CAMINO DE LOS POZOS 18, BOROX.</t>
  </si>
  <si>
    <t>CL CAMINO DE LOS POZOS 20, BOROX.</t>
  </si>
  <si>
    <t>CL CAMINO DE LOS POZOS 22, BOROX.</t>
  </si>
  <si>
    <t>CL CAMINO DE LOS POZOS 24, BOROX.</t>
  </si>
  <si>
    <t>CL CAMINO DE LOS POZOS 26, BOROX.</t>
  </si>
  <si>
    <t>CL CAMINO DE LOS POZOS 28, BOROX.</t>
  </si>
  <si>
    <t>CL CAMINO DE LOS POZOS 30, BOROX.</t>
  </si>
  <si>
    <t>CL CAMINO DE LOS POZOS 32, BOROX.</t>
  </si>
  <si>
    <t>CL CAMINO DE LOS POZOS 34, BOROX.</t>
  </si>
  <si>
    <t>CL CAMINO DE LOS POZOS 36, BOROX.</t>
  </si>
  <si>
    <t>CL MONCAYO 15, BOROX.</t>
  </si>
  <si>
    <t>CL MONCAYO 17, BOROX.</t>
  </si>
  <si>
    <t>CL MONCAYO 19, BOROX.</t>
  </si>
  <si>
    <t>CL MONCAYO 21, BOROX.</t>
  </si>
  <si>
    <t>CL MONCAYO 23, BOROX.</t>
  </si>
  <si>
    <t>CL MONCAYO 25, BOROX.</t>
  </si>
  <si>
    <t>CL MONCAYO 27, BOROX.</t>
  </si>
  <si>
    <t>CL MONCAYO 29, BOROX.</t>
  </si>
  <si>
    <t>CL MONCAYO 31, BOROX.</t>
  </si>
  <si>
    <t>CL MONCAYO 33, BOROX.</t>
  </si>
  <si>
    <t>CL MONCAYO 24, BOROX.</t>
  </si>
  <si>
    <t>CL MONCAYO 26, BOROX.</t>
  </si>
  <si>
    <t>CL MONCAYO 28, BOROX.</t>
  </si>
  <si>
    <t>CL MONCAYO 30, BOROX.</t>
  </si>
  <si>
    <t>CL MONCAYO 32, BOROX.</t>
  </si>
  <si>
    <t>CL MONCAYO 34, BOROX.</t>
  </si>
  <si>
    <t>CL MONCAYO 36, BOROX.</t>
  </si>
  <si>
    <t>CL MONCAYO 38, BOROX.</t>
  </si>
  <si>
    <t>CL PASEO DE LOS CERRONES 25, BOROX.</t>
  </si>
  <si>
    <t>CL PASEO DE LOS CERRONES 27, BOROX.</t>
  </si>
  <si>
    <t>CL PASEO DE LOS CERRONES 35, BOROX.</t>
  </si>
  <si>
    <t>CL PASEO DE LOS CERRONES 37, BOROX.</t>
  </si>
  <si>
    <t>CL PASEO DE LOS CERRONES 39, BOROX.</t>
  </si>
  <si>
    <t>CL PASEO DE LOS CERRONES 1, BOROX.</t>
  </si>
  <si>
    <t>CL PASEO DE LOS CERRONES 3, BOROX.</t>
  </si>
  <si>
    <t>CL PASEO DE LOS CERRONES 5, BOROX.</t>
  </si>
  <si>
    <t>CL PASEO DE LOS CERRONES 7, BOROX.</t>
  </si>
  <si>
    <t>CL PASEO DE LOS CERRONES 9, BOROX.</t>
  </si>
  <si>
    <t>CL PASEO DE LOS CERRONES 11, BOROX.</t>
  </si>
  <si>
    <t>CL PASEO DE LOS CERRONES 13, BOROX.</t>
  </si>
  <si>
    <t>CL PASEO DE LOS CERRONES 15, BOROX.</t>
  </si>
  <si>
    <t>CL PASEO DE LOS CERRONES 44, BOROX.</t>
  </si>
  <si>
    <t>CL PASEO DE LOS CERRONES 46, BOROX.</t>
  </si>
  <si>
    <t>CL PASEO DE LOS CERRONES 48, BOROX.</t>
  </si>
  <si>
    <t>CL PASEO DE LOS CERRONES 50, BOROX.</t>
  </si>
  <si>
    <t>CL VELETA 41, BOROX.</t>
  </si>
  <si>
    <t>CL VELETA 43, BOROX.</t>
  </si>
  <si>
    <t>CL VELETA 45, BOROX.</t>
  </si>
  <si>
    <t>CL VELETA 47, BOROX.</t>
  </si>
  <si>
    <t>CL VELETA 49, BOROX.</t>
  </si>
  <si>
    <t>CL VELETA 51, BOROX.</t>
  </si>
  <si>
    <t>CL CAMINO DE LOS POZOS 58, BOROX.</t>
  </si>
  <si>
    <t>AYUNTAMIENTO DE BOROX</t>
  </si>
  <si>
    <t>CL CAMINO DE LOS POZOS 60, BOROX.</t>
  </si>
  <si>
    <t>CL CAMINO DE LOS POZOS 62, BOROX.</t>
  </si>
  <si>
    <t>CL CAMINO DE LOS POZOS 64, BOROX.</t>
  </si>
  <si>
    <t>CL CAMINO DE LOS POZOS 66, BOROX.</t>
  </si>
  <si>
    <t>CL CAMINO DE LOS POZOS 68, BOROX.</t>
  </si>
  <si>
    <t>CL CAMINO DE LOS POZOS 70, BOROX.</t>
  </si>
  <si>
    <t>CL MONCAYO 57, BOROX.</t>
  </si>
  <si>
    <t>CL MONCAYO 59, BOROX.</t>
  </si>
  <si>
    <t>CL MONCAYO 66, BOROX.</t>
  </si>
  <si>
    <t>CL MONCAYO 68, BOROX.</t>
  </si>
  <si>
    <t>CL MONCAYO 70, BOROX.</t>
  </si>
  <si>
    <t>CL MONCAYO 3, BOROX.</t>
  </si>
  <si>
    <t>CL MONCAYO 5, BOROX.</t>
  </si>
  <si>
    <t>CL MONCAYO 7, BOROX.</t>
  </si>
  <si>
    <t>CL MONCAYO 11, BOROX.</t>
  </si>
  <si>
    <t>CL MONCAYO 18, BOROX.</t>
  </si>
  <si>
    <t>CL PASEO DE LOS CERRONES 32, BOROX.</t>
  </si>
  <si>
    <t>CL PASEO DE LOS CERRONES 34, BOROX.</t>
  </si>
  <si>
    <t>CL PASEO DE LOS CERRONES 36, BOROX.</t>
  </si>
  <si>
    <t>CL PASEO DE LOS CERRONES 38, BOROX.</t>
  </si>
  <si>
    <t>AYUNTAMIENTO DE CHOZAS DE CANALES</t>
  </si>
  <si>
    <t>CL PASEO DE LOS CERRONES 40, BOROX.</t>
  </si>
  <si>
    <t>CL PASEO DE LOS CERRONES 42, BOROX.</t>
  </si>
  <si>
    <t>CL VELETA 39, BOROX.</t>
  </si>
  <si>
    <t>CL PASEO DE LOS CERRONES 56, BOROX.</t>
  </si>
  <si>
    <t>CL PASEO DE LOS CERRONES 58, BOROX.</t>
  </si>
  <si>
    <t>CL PASEO DE LOS CERRONES 60, BOROX.</t>
  </si>
  <si>
    <t>CL VELETA 53, BOROX.</t>
  </si>
  <si>
    <t>CL VELETA 55, BOROX.</t>
  </si>
  <si>
    <t>CL VELETA 57, BOROX.</t>
  </si>
  <si>
    <t>CL VELETA 40, BOROX.</t>
  </si>
  <si>
    <t>CL BABOTA 20 (REALMENTE 21), BOROX.</t>
  </si>
  <si>
    <t>CL BABOTA 18 (REALMENTE 23), BOROX.</t>
  </si>
  <si>
    <t>CL BABOTA 16 (REALMENTE 25), BOROX.</t>
  </si>
  <si>
    <t>CL BABOTA 14 (REALMENTE 27), BOROX.</t>
  </si>
  <si>
    <t>CL BABOTA 12 (REALMENTE 29), BOROX.</t>
  </si>
  <si>
    <t>CL BABOTA 10 (REALMENTE 31), BOROX.</t>
  </si>
  <si>
    <t>CL BABOTA 8 (REALMENTE 33), BOROX.</t>
  </si>
  <si>
    <t>CL BABOTA 6 (REALMENTE 35), BOROX.</t>
  </si>
  <si>
    <t>CL BABOTA 4 (REALMENTE 37), BOROX.</t>
  </si>
  <si>
    <t>CL BABOTA 2 (REALMENTE 39), BOROX.</t>
  </si>
  <si>
    <t>CL BABOTA 37 (REALMENTE 2), BOROX.</t>
  </si>
  <si>
    <t>CL BABOTA 35 (REALMENTE 4), BOROX.</t>
  </si>
  <si>
    <t>CL BABOTA 33 (REALMENTE 6), BOROX.</t>
  </si>
  <si>
    <t>CL BABOTA 19 (REALMENTE 20), BOROX.</t>
  </si>
  <si>
    <t>CL BABOTA 17 (REALMENTE 22), BOROX.</t>
  </si>
  <si>
    <t>CL BABOTA 15 (REALMENTE 24), BOROX.</t>
  </si>
  <si>
    <t>CL BABOTA 13 (REALMENTE 26), BOROX.</t>
  </si>
  <si>
    <t>CL CAMINO DE LOS POZOS 42, BOROX.</t>
  </si>
  <si>
    <t>CL CAMINO DE LOS POZOS 44, BOROX.</t>
  </si>
  <si>
    <t>CL CAMINO DE LOS POZOS 46, BOROX.</t>
  </si>
  <si>
    <t>CL CAMINO DE LOS POZOS 48, BOROX.</t>
  </si>
  <si>
    <t>CL CAMINO DE LOS POZOS 50, BOROX.</t>
  </si>
  <si>
    <t>CL CAMINO DE LOS POZOS 52, BOROX.</t>
  </si>
  <si>
    <t>CL CAMINO DE LOS POZOS 54, BOROX.</t>
  </si>
  <si>
    <t>CL CAMINO DE LOS POZOS 56, BOROX.</t>
  </si>
  <si>
    <t>CL MONCAYO 37, BOROX.</t>
  </si>
  <si>
    <t>CL MONCAYO 39, BOROX.</t>
  </si>
  <si>
    <t>CL MONCAYO 41, BOROX.</t>
  </si>
  <si>
    <t>CL MONCAYO 43, BOROX.</t>
  </si>
  <si>
    <t>CL MONCAYO 45, BOROX.</t>
  </si>
  <si>
    <t>CL MONCAYO 47, BOROX.</t>
  </si>
  <si>
    <t>CL MONCAYO 49, BOROX.</t>
  </si>
  <si>
    <t>CL MONCAYO 51, BOROX.</t>
  </si>
  <si>
    <t>CL MONCAYO 53, BOROX.</t>
  </si>
  <si>
    <t>CL MONCAYO 20, BOROX.</t>
  </si>
  <si>
    <t>CL MONCAYO 22, BOROX.</t>
  </si>
  <si>
    <t>CL PASEO DE LOS CERRONES 21, BOROX.</t>
  </si>
  <si>
    <t>CL PASEO DE LOS CERRONES 23, BOROX.</t>
  </si>
  <si>
    <t>CL PASEO DE LOS CERRONES 29, BOROX.</t>
  </si>
  <si>
    <t>CL PASEO DE LOS CERRONES 17, BOROX.</t>
  </si>
  <si>
    <t>CL VELETA 03, BOROX.</t>
  </si>
  <si>
    <t>CL VELETA 17, BOROX.</t>
  </si>
  <si>
    <t>CL VELETA 19, BOROX.</t>
  </si>
  <si>
    <t>CL VELETA 21, BOROX.</t>
  </si>
  <si>
    <t>CL VELETA 23, BOROX.</t>
  </si>
  <si>
    <t>CL VELETA 25, BOROX.</t>
  </si>
  <si>
    <t>CL VELETA 27, BOROX.</t>
  </si>
  <si>
    <t>CL VELETA 29, BOROX.</t>
  </si>
  <si>
    <t>CL VELETA 67, BOROX.</t>
  </si>
  <si>
    <t>CL VELETA 78, BOROX.</t>
  </si>
  <si>
    <t>CL VELETA 2, BOROX.</t>
  </si>
  <si>
    <t>CL REAL DEL CAÑO 54, BOROX.</t>
  </si>
  <si>
    <t>CL BABOTA 31(REALMENTE 8), BOROX.</t>
  </si>
  <si>
    <t>CL BABOTA 29 (REALMENTE 10), BOROX.</t>
  </si>
  <si>
    <t>CL BABOTA 27 (REALMENTE 12), BOROX.</t>
  </si>
  <si>
    <t>CALLE LA HUERTA 2, SESEÑA</t>
  </si>
  <si>
    <t>IBERCAJA BANCO</t>
  </si>
  <si>
    <t>OAPGT</t>
  </si>
  <si>
    <t>POLIGONO RUSTICA 16 60, SECTOR 5, VALMOJADO</t>
  </si>
  <si>
    <t>VALMOJADO ( TOLEDO )</t>
  </si>
  <si>
    <t>POLIGONO RUSTICA 16, SECTOR 5, VALMOJADO</t>
  </si>
  <si>
    <t>C/ BADAJOZ Nº 1, LAS VENTAS DE RETAMOSA.</t>
  </si>
  <si>
    <t>C/ BADAJOZ Nº 17, LAS VENTAS DE RETAMOSA.</t>
  </si>
  <si>
    <t>C/ BADAJOZ Nº 19, LAS VENTAS DE RETAMOSA.</t>
  </si>
  <si>
    <t>C/ BADAJOZ Nº 21, LAS VENTAS DE RETAMOSA.</t>
  </si>
  <si>
    <t>C/ BADAJOZ Nº 23, LAS VENTAS DE RETAMOSA.</t>
  </si>
  <si>
    <t>C/ BADAJOZ Nº 25, LAS VENTAS DE RETAMOSA.</t>
  </si>
  <si>
    <t>C/ BADAJOZ Nº 27, LAS VENTAS DE RETAMOSA.</t>
  </si>
  <si>
    <t>C/ BADAJOZ Nº 29, LAS VENTAS DE RETAMOSA.</t>
  </si>
  <si>
    <t>C/ BADAJOZ Nº 33, LAS VENTAS DE RETAMOSA.</t>
  </si>
  <si>
    <t>CALLE ESPADAN, 3 Y 5 ,CACERES</t>
  </si>
  <si>
    <t>CACERES</t>
  </si>
  <si>
    <t>Nº 1 DE CACERES</t>
  </si>
  <si>
    <t>C/ CERRO DEL VISO Nº 16 GARAJE 10, TORREJON DE ARDOZ.</t>
  </si>
  <si>
    <t>TORREJON DE ARDOZ (MADRID).</t>
  </si>
  <si>
    <t>Nº 3 TORREJON DE ARDOZ.</t>
  </si>
  <si>
    <t>C/ CERRO DEL VISO Nº 16 GARAJE 11, TORREJON DE ARDOZ.</t>
  </si>
  <si>
    <t>C/ CERRO DEL VISO Nº 16 GARAJE 12, TORREJON DE ARDOZ.</t>
  </si>
  <si>
    <t>C/ CERRO DEL VISO Nº 16 GARAJE 13, TORREJON DE ARDOZ.</t>
  </si>
  <si>
    <t>C/ CERRO DEL VISO Nº 16 GARAJE 16, TORREJON DE ARDOZ.</t>
  </si>
  <si>
    <t>C/ CERRO DEL VISO Nº 16 GARAJE 20, TORREJON DE ARDOZ.</t>
  </si>
  <si>
    <t>C/ CERRO DEL VISO Nº 16 GARAJE 21, TORREJON DE ARDOZ.</t>
  </si>
  <si>
    <t>SITIO DEL PALANCAR, COLMENAREJO</t>
  </si>
  <si>
    <t>COLMENAREJO, MADRID</t>
  </si>
  <si>
    <t>Nº 2 SAN LORENZO DEL ESCORIAL</t>
  </si>
  <si>
    <t>CALLE ARENAL 17, CHOZAS DE CANALES</t>
  </si>
  <si>
    <t>1º HIPOTECA/HIPOTECA FLOTANTE</t>
  </si>
  <si>
    <t>CALLE MAGDALENA, 21, CHOZAS DE CANALES</t>
  </si>
  <si>
    <t>TRAVESIA DE TORRIJOS S/N, CHOZAS DE CANALES</t>
  </si>
  <si>
    <t>SAREB PROCEDE DE CAIXA CATALUNYA</t>
  </si>
  <si>
    <t>P 16, CHOZAS DE CANALES</t>
  </si>
  <si>
    <t>PARCELA 91, CHOZAS DE CANALES</t>
  </si>
  <si>
    <t>PARCELA 90,P 16, CHOZAS DE CANALES</t>
  </si>
  <si>
    <t>PARCELA 89, P 16, CHOZAS DE CANALES</t>
  </si>
  <si>
    <t>PARCELA 93, P-16, CHOZAS DE CANALES</t>
  </si>
  <si>
    <t>C/ MATADERO</t>
  </si>
  <si>
    <t>PARAJE CERCA DE MATAVACAS</t>
  </si>
  <si>
    <t>OTERO DE HERREROS,( SEGOVIA)</t>
  </si>
  <si>
    <t>Nº 3 DE SEGOVIA</t>
  </si>
  <si>
    <t>DIPUTACION DE SEGOVIA</t>
  </si>
  <si>
    <t>CAMINO DEL CASERIO 2 Y 4, PLAZA DE GARAJE 12, TORRECABALLEROS</t>
  </si>
  <si>
    <t>TORRECABALLEROS ( SEGOVIA )</t>
  </si>
  <si>
    <t>CAMINO BARRANCO DE LA CAÑADA, VILLAMANTA</t>
  </si>
  <si>
    <t>VILLAMANTA ( MADRID)</t>
  </si>
  <si>
    <t>Nº 1 DE NAVALCARNERO</t>
  </si>
  <si>
    <t>PARTIDA BARARNCO DEL MORAL, SAU 4, VILLAMANTILLA</t>
  </si>
  <si>
    <t>VILLAMANTILLA ( MADRID )</t>
  </si>
  <si>
    <t>EL MORAL, SAU 4, VILLAMANTILLA</t>
  </si>
  <si>
    <t>TRAVESIA DEL MEDIO DIA 5 Y 7, VILLAMANTILLA</t>
  </si>
  <si>
    <t>C/ ALAMEDA S/N ACTUALMENTE 2-4 GARAJE 26, CANTIMPALOS</t>
  </si>
  <si>
    <t>CANTIMPALOS (SEGOVIA)</t>
  </si>
  <si>
    <t>Nº 2 SEGOVIA</t>
  </si>
  <si>
    <t>C/ ALAMEDA S/N ACTUALMENTE 2-4GARAJE EXT 10, CANTIMPALOS</t>
  </si>
  <si>
    <t>C/ ALAMEDA S/N ACTUALMENTE 2-4 GARAJE EXT 15, CANTIMPALOS</t>
  </si>
  <si>
    <t>C/ ALAMEDA S/N ACTUALMENTE 2-4 GARAJE EXT 22, CANTIMPALOS</t>
  </si>
  <si>
    <t>S.A.A 7-A.R. 7, VILLANUEVA DE PERALES</t>
  </si>
  <si>
    <t>VILLANUEVA DE PERALES ( MADRID )</t>
  </si>
  <si>
    <t>Nº 2 DE NAVALCARNERO</t>
  </si>
  <si>
    <t>SITIO DEL TIO PERIQUITO, VILLANUEVA DE PERALES</t>
  </si>
  <si>
    <t>PARAJE EL BRONCANO, SAU 8, VILLANUEVA DE PERALES</t>
  </si>
  <si>
    <t>PARCELA 180, INCLUIDA EN LA URBANA EL MARISCAL, VILLANUEVA DE PERALES</t>
  </si>
  <si>
    <t>C/ POSTILLON, 41, CASARRUBIOS DEL MONTE</t>
  </si>
  <si>
    <t>CASARRUBIOS DEL MONTE ( TOLEDO )</t>
  </si>
  <si>
    <t>SITIO LOS BARRILLOS, PARCELA 40 POLIGONO 51, CASARRUBIOS DEL MONTE</t>
  </si>
  <si>
    <t>CAMINO BAJO, POLIGONO 51 PARCELA 47, CASARRUBIOS DEL MONTE</t>
  </si>
  <si>
    <t xml:space="preserve"> CERRILLO, POLIGONO 51 PARCELA 57, CASARRUBIOS DEL MONTE</t>
  </si>
  <si>
    <t xml:space="preserve"> CERRILLOS, POLIGONO 51 PARCELA 46, CASARRUBIOS DEL MONTE</t>
  </si>
  <si>
    <t>CERRILLOS DE ARRIBA, POLIGONO 51 PARCELA 44, CASARRUBIOS DEL MONTE</t>
  </si>
  <si>
    <t>CAMINO BAJO, POLIGONO 51 PARCELA 48, CASARRUBIOS DEL MONTE</t>
  </si>
  <si>
    <t>UAR-23</t>
  </si>
  <si>
    <t>SAREB PROCEDE DE CAJA DUERO</t>
  </si>
  <si>
    <t>CAMINO DE LA CABEZA Nº 26, CASARRUBIOS DEL MONTE</t>
  </si>
  <si>
    <t>POLIGONO RUSTICA 48, 126 P, CASARRUBIOS DEL MONTE</t>
  </si>
  <si>
    <t>PANTOJA</t>
  </si>
  <si>
    <t>PANTOJA ( TOLEDO )</t>
  </si>
  <si>
    <t>CAMINO DE SERRANILLO, UE-13, UGENA ( RUSTICO )</t>
  </si>
  <si>
    <t>UGENA ( TOLEDO )</t>
  </si>
  <si>
    <t>UNIDAD DE EJECUCION 13, RUSTICA UGENA</t>
  </si>
  <si>
    <t>SAREB PROCEDE DE BANKIA</t>
  </si>
  <si>
    <t>LA CAMARA, UNIDAD DE EJECUCIÓN 13, POLIGONO 10 PARCELA 95, UGENA</t>
  </si>
  <si>
    <t>TORREJONCILLO DE LOS HIGOS, 29-D, UGENA</t>
  </si>
  <si>
    <t>URBANIZACION TORREJONCILLO DE LOS HIGOS, 28-D, UGENA</t>
  </si>
  <si>
    <t>SITIO DEL PRADILLO, PARCELA 153 POLIGONO 4, UGENA</t>
  </si>
  <si>
    <t>UNIDAD DE EJECUCION 11, UGENA</t>
  </si>
  <si>
    <t>CAJA ESPAÑA DUERO</t>
  </si>
  <si>
    <t>LA CORUÑA 79. UNIDAD DE EJECUCION 12, UGENA</t>
  </si>
  <si>
    <t>C/ SANTA MARÍA Nº 12 LOCAL 1 TRASTERO 17, CASARRUBIOS DEL MONTE.</t>
  </si>
  <si>
    <t>CASARRUBIOS DEL MONTE (TOLEDO).</t>
  </si>
  <si>
    <t>Nº 2 DE ILLESCAS.</t>
  </si>
  <si>
    <t>CHALET C/ ZURBARAN Nº 11, UGENA.</t>
  </si>
  <si>
    <t>UGENA (TOLEDO)</t>
  </si>
  <si>
    <t>Nº 1 ILLESCAS.</t>
  </si>
  <si>
    <t>CHALET C/ CUBAS Nº 63, UGENA.</t>
  </si>
  <si>
    <t>CHALET C/ HUMANES Nº 3, UGENA.</t>
  </si>
  <si>
    <t>CHALET C/ HUMANES Nº 5, UGENA.</t>
  </si>
  <si>
    <t>CHALET C/ CUBAS Nº 65, UGENA.</t>
  </si>
  <si>
    <t>Calle Dalí nº 3, PRIMERO 1, Ugena.</t>
  </si>
  <si>
    <t>Calle Dalí nº 3, PRIMERO 4, Ugena.</t>
  </si>
  <si>
    <t>Calle Dalí nº 3, ATICO 1, Ugena.</t>
  </si>
  <si>
    <t>Calle Dalí nº 7, BAJO 1, Ugena.</t>
  </si>
  <si>
    <t>Calle Dalí nº 7, ATICO 1, Ugena.</t>
  </si>
  <si>
    <t>Calle Dalí nº 7, ATICO 3, Ugena.</t>
  </si>
  <si>
    <t>CALLE DOCTOR RODRIGUEZ DE LA FUENTE, PARCELA 1, LAS VENTAS DE RETAMOSA</t>
  </si>
  <si>
    <t>SAREB PROCEDE DE CAIXA GALICIA</t>
  </si>
  <si>
    <t>CALLE DOCTOR RODRIGUEZ DE LA FUENTE, PARCELA 2, LAS VENTAS DE RETAMOSA</t>
  </si>
  <si>
    <t>CALLE DOCTOR RODRIGUEZ DE LA FUENTE, PARCELA 3, LAS VENTAS DE RETAMOSA</t>
  </si>
  <si>
    <t>CALLE DOCTOR RODRIGUEZ DE LA FUENTE, PARCELA 4, LAS VENTAS DE RETAMOSA</t>
  </si>
  <si>
    <t>CALLE DOCTOR RODRIGUEZ DE LA FUENTE, PARCELA 5, LAS VENTAS DE RETAMOSA</t>
  </si>
  <si>
    <t>CALLE DOCTOR RODRIGUEZ DE LA FUENTE, PARCELA 6, LAS VENTAS DE RETAMOSA</t>
  </si>
  <si>
    <t>CALLE DOCTOR RODRIGUEZ DE LA FUENTE, PARCELA 7, LAS VENTAS DE RETAMOSA</t>
  </si>
  <si>
    <t>CALLE DOCTOR RODRIGUEZ DE LA FUENTE, PARCELA 8, LAS VENTAS DE RETAMOSA</t>
  </si>
  <si>
    <t>CALLE DOCTOR RODRIGUEZ DE LA FUENTE, PARCELA 9, LAS VENTAS DE RETAMOSA</t>
  </si>
  <si>
    <t>CALLE DOCTOR RODRIGUEZ DE LA FUENTE, PARCELA 10, LAS VENTAS DE RETAMOSA</t>
  </si>
  <si>
    <t>CALLE DOCTOR RODRIGUEZ DE LA FUENTE, PARCELA 11, LAS VENTAS DE RETAMOSA</t>
  </si>
  <si>
    <t>CALLE DOCTOR RODRIGUEZ DE LA FUENTE, PARCELA 12, LAS VENTAS DE RETAMOSA</t>
  </si>
  <si>
    <t>CALLE DOCTOR RODRIGUEZ DE LA FUENTE, PARCELA 13, LAS VENTAS DE RETAMOSA</t>
  </si>
  <si>
    <t>PARCELA LETRA A, CALLE ESPAÑA 6, CHOZAS DE CANALES</t>
  </si>
  <si>
    <t>SITIO DEL PRADO, YELES</t>
  </si>
  <si>
    <t>GENARO VALVERDE, VALMOJADO</t>
  </si>
  <si>
    <t>TOTAL VALORES</t>
  </si>
  <si>
    <t>ACREEDOR</t>
  </si>
  <si>
    <t>Nº</t>
  </si>
  <si>
    <t>PLAZA DE GARAJE</t>
  </si>
  <si>
    <t>LOCAL COMERCIAL</t>
  </si>
  <si>
    <t>VIVIENDA EN BLOQUE (con anejos)</t>
  </si>
  <si>
    <t>VIVIENDA (con anejos)</t>
  </si>
  <si>
    <t>FINCA RÚSTICA</t>
  </si>
  <si>
    <t>TERRENO</t>
  </si>
  <si>
    <t>VIVIENDA ADOSADA</t>
  </si>
  <si>
    <t>FINCA RUSTICA</t>
  </si>
  <si>
    <t xml:space="preserve">VIVIENDA EN BLOQUE </t>
  </si>
  <si>
    <t>GARAJE</t>
  </si>
  <si>
    <t>VIIVENDA ADOSADA</t>
  </si>
  <si>
    <t>PARCELA</t>
  </si>
  <si>
    <t>FINCA RÚSTICA GANADERA</t>
  </si>
  <si>
    <t>VIVIENDA EN BLOQUE</t>
  </si>
  <si>
    <t>NUMERO FINCA</t>
  </si>
  <si>
    <t>VALOR ADMINISTRACION CONCURSAL EN CONTINUIDAD</t>
  </si>
  <si>
    <t>VALOR ADMINISTRACION CONCURSAL EN LIQUIDACION</t>
  </si>
  <si>
    <t>Nº 3 DE ILLESCAS</t>
  </si>
  <si>
    <t xml:space="preserve">VALOR CONCURSADA EN SOLICITUD </t>
  </si>
  <si>
    <t>VALOR ADMINISTRACION CONCURSAL POR UNIDADES</t>
  </si>
  <si>
    <t>IMPORTE PRINCIPAL INICIAL</t>
  </si>
  <si>
    <t>NOTA 1</t>
  </si>
  <si>
    <t>NOTA 2</t>
  </si>
  <si>
    <t>NOTA 3</t>
  </si>
  <si>
    <t>sentencia  del Juzgado de lo Contencioso Administrativo nº2 de Toledo (procedimiento 67/2007).dictada por el Juzgado de lo Contencioso Administrativo nº2 de Toledo en el</t>
  </si>
  <si>
    <r>
      <rPr>
        <b/>
        <sz val="11"/>
        <color indexed="8"/>
        <rFont val="Calibri"/>
        <family val="2"/>
      </rPr>
      <t>NOTA 1:</t>
    </r>
    <r>
      <rPr>
        <sz val="11"/>
        <color indexed="8"/>
        <rFont val="Calibri"/>
        <family val="2"/>
      </rPr>
      <t xml:space="preserve"> Cancelada la carga urbanistica por anulación del acuerdo de aprobación del Proyecto de Reparcelación po acuerdo del Ayuntamiento de Borox en cumplimiento de la </t>
    </r>
  </si>
  <si>
    <t>procedimiento 67/2007.</t>
  </si>
  <si>
    <r>
      <rPr>
        <b/>
        <sz val="11"/>
        <color indexed="8"/>
        <rFont val="Calibri"/>
        <family val="2"/>
      </rPr>
      <t>NOTA 2:</t>
    </r>
    <r>
      <rPr>
        <sz val="11"/>
        <color indexed="8"/>
        <rFont val="Calibri"/>
        <family val="2"/>
      </rPr>
      <t xml:space="preserve"> Cancelada recientemente la carga urbanística por caducidad</t>
    </r>
  </si>
  <si>
    <r>
      <rPr>
        <b/>
        <sz val="11"/>
        <color indexed="8"/>
        <rFont val="Calibri"/>
        <family val="2"/>
      </rPr>
      <t>NOTA 3:</t>
    </r>
    <r>
      <rPr>
        <sz val="11"/>
        <color indexed="8"/>
        <rFont val="Calibri"/>
        <family val="2"/>
      </rPr>
      <t xml:space="preserve"> Según dilgencias de embargo notificadas a la concursada, la mayoría no inscritas en el Registro de la Propiedad.</t>
    </r>
  </si>
  <si>
    <t>INICIADA EJECUCION HIPOTECA</t>
  </si>
  <si>
    <t>NO</t>
  </si>
  <si>
    <t>n/a</t>
  </si>
  <si>
    <t>SI</t>
  </si>
  <si>
    <t>NOTAS</t>
  </si>
  <si>
    <t>TERRENO CON NAVE</t>
  </si>
  <si>
    <t>(NOTA 4)</t>
  </si>
  <si>
    <r>
      <rPr>
        <b/>
        <sz val="11"/>
        <color indexed="8"/>
        <rFont val="Calibri"/>
        <family val="2"/>
      </rPr>
      <t>NOTA 4:</t>
    </r>
    <r>
      <rPr>
        <sz val="11"/>
        <color indexed="8"/>
        <rFont val="Calibri"/>
        <family val="2"/>
      </rPr>
      <t xml:space="preserve"> Paradójicamente el valor en liquidación es superior al valor en continuidad. Ello es debido a las ejecuciones hipotecarias ya iniciadas, habiendo previsto su valor en atención al 50% del de tasación para subasta que consta en la escritura de constitución de la garantía real.</t>
    </r>
  </si>
  <si>
    <t>VALOR DE ADQUISICIÓN</t>
  </si>
  <si>
    <t>CORRECCIONES VALORATIVAS</t>
  </si>
  <si>
    <t>2 LICENCIAS USUARIO PRINEX</t>
  </si>
  <si>
    <t>C/SEBASTIÁN ÁLVARO 10, MADRID</t>
  </si>
  <si>
    <t>2 ORDENADORES MICRO AMD ATHLON</t>
  </si>
  <si>
    <t>2 OFFICE 2003</t>
  </si>
  <si>
    <t>ARADO OVLAC FIJO</t>
  </si>
  <si>
    <t>MICROSOFT XP, 2 OFFICE 2003 , ANTIVIRUS</t>
  </si>
  <si>
    <t>SOFT.WINDOWS 2003, SOFT. MCAFEE ANTIVIRUS</t>
  </si>
  <si>
    <t>DESBROZADORA HIBEMA RCF R1 200</t>
  </si>
  <si>
    <t>INSTALACION AIRE ACONDICIONADO</t>
  </si>
  <si>
    <t>CULTIVADORES</t>
  </si>
  <si>
    <t>IBM NV P.IV 2.6</t>
  </si>
  <si>
    <t>MOBILIARIO 4 MESAS</t>
  </si>
  <si>
    <t>ORDENADOR IBM Y PANTALLA</t>
  </si>
  <si>
    <t>PENTIUM IV 2.6</t>
  </si>
  <si>
    <t>2 ORDENADORES , IMPRESORA UGENA, SERVIDOR</t>
  </si>
  <si>
    <t>3 PANTALLAS PLASMA SEBASTIAN ALVARO</t>
  </si>
  <si>
    <t>I.M.SEBASTIAN ALVARO ARCHIVO</t>
  </si>
  <si>
    <t>I.M.SEBASTIAN ALVARO AT. CLIENTE</t>
  </si>
  <si>
    <t>I.M.SEBASTIAN ALVARO BANCADA</t>
  </si>
  <si>
    <t>CENTRALITA DKDA MILENIUM IZ S.ALVARO</t>
  </si>
  <si>
    <t>I.M.SEBASTIAN ALVARO DESP. SUBDIRECCION</t>
  </si>
  <si>
    <t>SANNER ESPSON GT-15000 ( 14/02/05 )</t>
  </si>
  <si>
    <t>EQUIPO PUBLICISTA ( 18/04/05 )</t>
  </si>
  <si>
    <t>I.M.SEBASTIAN ALVARO FINANCIERO</t>
  </si>
  <si>
    <t>CAMARA FOTOS DIGITAL FUJIFILM FX-A340 ( 14/02/05 )</t>
  </si>
  <si>
    <t>IMPRESORA HP LASERJET 2600n FUENLABRADA</t>
  </si>
  <si>
    <t>I.M.SEBASTIAN ALVARO JURIDICO</t>
  </si>
  <si>
    <t>I.M.SEBASTIAN ALVARO OFFICE</t>
  </si>
  <si>
    <t>ORDENADOR FUENLABRADA</t>
  </si>
  <si>
    <t>TECNICO PANTALLA PLANA,PHOTOSHOP,ACCESS,MEMORIA</t>
  </si>
  <si>
    <t>I.M.SEBASTIAN ALVARO RECEPCION</t>
  </si>
  <si>
    <t>I.M.SEBASTIAN ALVARO SALA REUNIONES</t>
  </si>
  <si>
    <t>I.M.SEBASTIAN ALVARO SECRETARIA</t>
  </si>
  <si>
    <t>I.M.SEBASTIAN ALVARO TECNICO</t>
  </si>
  <si>
    <t>MODULOS PRINEX 21 (25%FRA.1983)</t>
  </si>
  <si>
    <t>MODULOS PRINEX 21 (75%FRA.2008)</t>
  </si>
  <si>
    <t>SERVIDOR PENTIUM 4(MAD)+DISCO DURO EXTERNO</t>
  </si>
  <si>
    <t>INVENTARIO DE LA MASA ACTIVA</t>
  </si>
  <si>
    <t>TOTAL</t>
  </si>
  <si>
    <t xml:space="preserve">FOTOCOPIADORA/SCANER KYOCERA KM-2550 </t>
  </si>
  <si>
    <t>208.970 PART. SOCIALES "URBANO Y RÚSTICO LA BECADA, S.L."</t>
  </si>
  <si>
    <t>FIANZAS Y DEPOSITOS CONSTITUIDOS A  L.P.</t>
  </si>
  <si>
    <t>FIANZA UNION FENOSA</t>
  </si>
  <si>
    <t>FIANZA YELES AVETARDAS</t>
  </si>
  <si>
    <t>FIANZA JUNTA COM CASTILLA LA MANCHA</t>
  </si>
  <si>
    <t>FIANZA IVIMA</t>
  </si>
  <si>
    <t>FIANZA REPSOL BUTANO</t>
  </si>
  <si>
    <t>FIANZA AYTO CUBAS DE LA SAGRA</t>
  </si>
  <si>
    <t>FIANZA JUNTA DE CASTILLA Y LEON</t>
  </si>
  <si>
    <t>FIANZA UNION FENOSA COMERCIAL</t>
  </si>
  <si>
    <t>I.P.F CAJA ASTUR AVAL MEDIA TENSION CARRERO BLANCO</t>
  </si>
  <si>
    <t>MARCOS TARDAGUILLA SANCHEZ</t>
  </si>
  <si>
    <t>VERONICA SANCHEZ CASARRUBIOS</t>
  </si>
  <si>
    <t>FERNANDO SANCHEZ-BEATO RUBIO</t>
  </si>
  <si>
    <t>NINA FACUNOVA</t>
  </si>
  <si>
    <t>PRZEMYSLAW JOZEF BARYLA</t>
  </si>
  <si>
    <t>COMUNIDAD DE PROPIETARIOS AVDA DE BARCELONA, 97</t>
  </si>
  <si>
    <t>CELIA DIAZ BAQUERO</t>
  </si>
  <si>
    <t>JAVIER ESCUDERO DEBOSO</t>
  </si>
  <si>
    <t>MARIA PILAR BORIA MARTINEZ</t>
  </si>
  <si>
    <t>BEATRIZ MARIBLANCA SANCHEZ</t>
  </si>
  <si>
    <t>AHMED MOUZOURI</t>
  </si>
  <si>
    <t>SUSANA DOMINGUEZ MONJE</t>
  </si>
  <si>
    <t>MARIA DEL CARMEN DIAZ VARGAS</t>
  </si>
  <si>
    <t>PABLO ARIAS GONZALEZ</t>
  </si>
  <si>
    <t>ANTONIO NIGORRA BELCHI</t>
  </si>
  <si>
    <t>MERCEDES ABENGOZA PICO</t>
  </si>
  <si>
    <t>MIGUEL ANGEL LUCIO REDONDO</t>
  </si>
  <si>
    <t>MARIA DEL PILAR SALINAS RIVAS</t>
  </si>
  <si>
    <t>CORSAN-CORVIAN CONSTRUCCION</t>
  </si>
  <si>
    <t>MIHAI BOCA</t>
  </si>
  <si>
    <t>EXEDRA 21 S.A.</t>
  </si>
  <si>
    <t>RETENCIONES SOPORTADAS SERGIO CARBALLO</t>
  </si>
  <si>
    <t>JUZGADO</t>
  </si>
  <si>
    <t>Nº DE AUTOS</t>
  </si>
  <si>
    <t>SITUACIÓN</t>
  </si>
  <si>
    <t>Nº EXPEDIENTE</t>
  </si>
  <si>
    <t>JUZGADO DE PRIMERA INSTANCIA 3 DE ILLESCAS</t>
  </si>
  <si>
    <t>EJECUCIÓN HIPOTECARIA</t>
  </si>
  <si>
    <t>375/13</t>
  </si>
  <si>
    <t>EJECUCION HIPOTECARIA</t>
  </si>
  <si>
    <t>JUZGADO DE PRIMERA INSTANCIA 6 DE ILLESCAS</t>
  </si>
  <si>
    <t>307/11</t>
  </si>
  <si>
    <t>JUZGADO DE PRIMERA INSTANCIA 5 DE ILLESCAS</t>
  </si>
  <si>
    <t>625/13</t>
  </si>
  <si>
    <t>SUSPENDIDA EJECUCIÓN HIPOTECARIA A RAIZ DE RECIBIR OFICIO COMUNICANDO LA EXISTENCIA DEL CONCURSO, SOLICITADA POR ACUERDO AL JUZGADO MERCANTIL 6 DE MADRIDLA REANUDACIÍON EJECUCIÓN COMO PIEZA SEPARADA DEL CONCURSO</t>
  </si>
  <si>
    <t>SUSPENDIDA EJECUCIÓN HIPOTECARIA A RAIZ DE RECIBIR OFICIO COMUNICANDO LA EXISTENCIA DEL CONCURSO</t>
  </si>
  <si>
    <t>SUSPENDIDA EJECUCIÓN HIPOTECARIA A RAIZ DE RECIBIR OFICIO COMUNICANDO LA EXISTENCIA DEL CONCURSO, SOLICITADA POR ACREEDOR AL JUZGADO MERCANTIL 6 DE MADRIDLA REANUDACIÍON EJECUCIÓN COMO PIEZA SEPARADA DEL CONCURSO</t>
  </si>
  <si>
    <t>JUZGADO DE PRIMERA INSTACIA 3 DE ILLESCAS</t>
  </si>
  <si>
    <t>172/13</t>
  </si>
  <si>
    <t>JUZGADO DE PRIMERA INSTANCIA 2 DE ILLESCAS</t>
  </si>
  <si>
    <t>761/13</t>
  </si>
  <si>
    <t>JUZGADO DE PRIMERA INSTANCIA 2 DE CACERES</t>
  </si>
  <si>
    <t>69/13</t>
  </si>
  <si>
    <t>954/11</t>
  </si>
  <si>
    <t>19/13</t>
  </si>
  <si>
    <t>JUZGADO DE PRIEMRA INSTANCIA 5 DE ILLECAS</t>
  </si>
  <si>
    <t>850/13</t>
  </si>
  <si>
    <t>51/13</t>
  </si>
  <si>
    <t>AYUNTAMIENTO VISO DE SAN JUAN</t>
  </si>
  <si>
    <t>DEPTFORD MADRID, SL S.ALV.AT.B (C/P)</t>
  </si>
  <si>
    <t>DIF. TEMPORALES GASTOS FINANCIEROS 2013</t>
  </si>
  <si>
    <t>DIF. TEMPORALES GTOS FINANCIEROS 2012 NO DEDUC EJERC.</t>
  </si>
  <si>
    <t>H.P. ACREEDOR CO. FIS</t>
  </si>
  <si>
    <t>H.P PAGOS DEUDA 265.896,10 RECURRIDA</t>
  </si>
  <si>
    <t>Hacienda Pública, deudor por IVA</t>
  </si>
  <si>
    <t>Hacienda Pública, IVA soportado</t>
  </si>
  <si>
    <t>CREDITO C/P LA BECADA</t>
  </si>
  <si>
    <t>CREDITO C/P AFFLEC MANAGEMENT, SL</t>
  </si>
  <si>
    <t>IPF C/P CAJA ESPAÑA</t>
  </si>
  <si>
    <t>IMPOSICION PLAZO FIJO CCM</t>
  </si>
  <si>
    <t>FIANZA AYUNT.DOS HERMANAS LAS TORRES</t>
  </si>
  <si>
    <t>FIANZA IBERDROLA</t>
  </si>
  <si>
    <t>FIANZA GAS NATURAL</t>
  </si>
  <si>
    <t>FIANZA CANAL ISABEL II</t>
  </si>
  <si>
    <t>BANCO PASTOR (4936)</t>
  </si>
  <si>
    <t>BANCAJA (3843) ( 0071 )</t>
  </si>
  <si>
    <t>BANKINTER (9362)</t>
  </si>
  <si>
    <t>GLOBAL CAJA 9191</t>
  </si>
  <si>
    <t>BANCO SANTANDER</t>
  </si>
  <si>
    <t>MARIA DEL CARMEN PASTOR CRUZ</t>
  </si>
  <si>
    <t>CLIENTES DUDOSO COBRO</t>
  </si>
  <si>
    <t>SANCHEZ DEL PERAL DE JESUS, TEODORO</t>
  </si>
  <si>
    <t>AYUNTAMIENTOS YELES</t>
  </si>
  <si>
    <t>SEÑAL RODRIGUEZ GARCIA JOSE ANTONIO</t>
  </si>
  <si>
    <t>SEÑAL RODRIGUEZ GARCIA, ROSARIO</t>
  </si>
  <si>
    <t>SEÑAL RODRIGUEZ GARCIA, AQUILINO</t>
  </si>
  <si>
    <t>SEÑAL RODRIGUEZ GARCIA ROMAN</t>
  </si>
  <si>
    <t>SEÑAL NAVARRO CABALLERO,B.</t>
  </si>
  <si>
    <t>SEÑAL ESTEBAN ZAZO, JOSE</t>
  </si>
  <si>
    <t>SEÑAL SOLANA DE LEON, M.SOCORRO</t>
  </si>
  <si>
    <t>SEÑAL RODRIGUEZ MONTES, JOSE</t>
  </si>
  <si>
    <t>SEÑAL JIMENEZ GOMEZ, J.L.</t>
  </si>
  <si>
    <t>SEÑAL MARTIN RODRIGUEZ, F.</t>
  </si>
  <si>
    <t>SEÑAL BRUNETE RODRIGUEZ, M.C.</t>
  </si>
  <si>
    <t>SEÑAL RODRIGUEZ BERRUGUETE, A.</t>
  </si>
  <si>
    <t>DE FRANCISCO SIMON, ENRIQUE</t>
  </si>
  <si>
    <t>SEÑAL DIAZ RODRIGUEZ, M.PILAR</t>
  </si>
  <si>
    <t>SEÑAL NAVARRO DIAZ, J.J.</t>
  </si>
  <si>
    <t>SEÑAL NAVARRO DIAZ, EMILIO</t>
  </si>
  <si>
    <t>SEÑAL CARMEN RODRIGUEZ GARCIA</t>
  </si>
  <si>
    <t>SEÑAL MONTES BERRUGUETE, ALEJANDRO</t>
  </si>
  <si>
    <t>SEÑAL GALLEGO DIAZ, ARMANDO</t>
  </si>
  <si>
    <t>SEÑAL GALLEGO DIAZ, FELIX</t>
  </si>
  <si>
    <t>SEÑAL GALLEGO DIAZ, CESAR G.</t>
  </si>
  <si>
    <t>SEÑAL HIPOLA GARCIA, J.JOSE</t>
  </si>
  <si>
    <t>SEÑAL GARCIA SALAZAR, NATIVIDAD</t>
  </si>
  <si>
    <t>SEÑAL GONZALEZ LOPEZ, M.</t>
  </si>
  <si>
    <t>SEÑAL DIAZ MORENO, F.</t>
  </si>
  <si>
    <t>PROV FONDOS GESTINOVA (CAJA DUERO)</t>
  </si>
  <si>
    <t>SEÑAL RODRIGUEZ VILLEGAS, FRANCISCO</t>
  </si>
  <si>
    <t>PROV FONDOS GESTORIA LA CAIXA</t>
  </si>
  <si>
    <t>GOMEZ DE SALAZAR GARCIA-GALIANO,MERCEDES</t>
  </si>
  <si>
    <t>SEÑAL LICIO PUEBLA LINARES</t>
  </si>
  <si>
    <t>SEÑAL MARGARITA SANTAELLA JIMENEZ</t>
  </si>
  <si>
    <t>SEÑAL CRISTINA ESTRADA BLANC</t>
  </si>
  <si>
    <t>CUARTE PEINADO, MANUEL</t>
  </si>
  <si>
    <t>SEÑAL ISABEL LOPEZ ALONSO</t>
  </si>
  <si>
    <t>ALVAREZ LIZANA, JAVIER</t>
  </si>
  <si>
    <t>GONZALEZ SALAMANCA, CARMEN</t>
  </si>
  <si>
    <t>SEÑAL BASILISO GARCÍA BRUNETE</t>
  </si>
  <si>
    <t>ANTICIPO DRAGOMIR MILADINOV</t>
  </si>
  <si>
    <t>SUELO Y ORDENACION SL</t>
  </si>
  <si>
    <t>SEÑAL RODRIGUEZ CONDE, GLORIA</t>
  </si>
  <si>
    <t>SEÑAL ESTEBAN-ZAZO GOMEZ, JOSE ANTONIO</t>
  </si>
  <si>
    <t>SEÑAL MAGDALENA RODRIGUEZ CABAÑAS</t>
  </si>
  <si>
    <t>AUÑON AUÑON, MARIA JESUS</t>
  </si>
  <si>
    <t>SEÑAL MERCEDES DE LEON FERNANDEZ</t>
  </si>
  <si>
    <t>SEÑAL HORTENSIA DE LEON FERNANDEZ</t>
  </si>
  <si>
    <t>SEÑAL LUIS PRIETO TURIEGANO</t>
  </si>
  <si>
    <t>RODRIGUEZ MONTES, FELIX</t>
  </si>
  <si>
    <t>LLANSO FELGUEROSO PABLO</t>
  </si>
  <si>
    <t>MARINAS LAIN M CONCEPCION</t>
  </si>
  <si>
    <t>SEÑAL MANUEL MONTERO RECAS</t>
  </si>
  <si>
    <t>POZO DEL POZO JESUS</t>
  </si>
  <si>
    <t>DELEITO GARCIA, JORGE</t>
  </si>
  <si>
    <t>CRESPO BONACHERA, JAVIER</t>
  </si>
  <si>
    <t>AIGAS, SL</t>
  </si>
  <si>
    <t>TORIBIOS FUENTES, FERNANDO</t>
  </si>
  <si>
    <t>SERVIHABITAT XXI, S.A.</t>
  </si>
  <si>
    <t>PILAR CUARTERO RODRIGUEZ, C.B.</t>
  </si>
  <si>
    <t>NAVAS CUSI ABOGADOS ASOCIADOS S.C.P.</t>
  </si>
  <si>
    <t>COMERCIAL SERVICOPY SL</t>
  </si>
  <si>
    <t>MESEGUER PEREZ,JOSE MANUEL</t>
  </si>
  <si>
    <t>b) INSTALACIONES Y MOBILIARIO OFICINAS</t>
  </si>
  <si>
    <t xml:space="preserve">c) MAQUINARIA </t>
  </si>
  <si>
    <t>d) ELEMENTOS DE TRANSPORTE (TURISMOS)</t>
  </si>
  <si>
    <t>e) INVERSIONES EN EMPRESAS DEL GRUPO</t>
  </si>
  <si>
    <t>f) FIANZAS ENTREGADAS</t>
  </si>
  <si>
    <t>g) ANTICIPOS A PROVEEDORES</t>
  </si>
  <si>
    <t>h) CLIENTES</t>
  </si>
  <si>
    <t>i) HACIENDA PÚBLICA DEUDORA</t>
  </si>
  <si>
    <t>a) APLICACIONES INFORMÁTICAS Y OTROS</t>
  </si>
  <si>
    <t>VALOR CONCURSADA EN SOLICITUD JUN/2014</t>
  </si>
  <si>
    <t>BMW X5 4.8i - 2007</t>
  </si>
  <si>
    <t>MERCEDES BENZ SL 500 (6504FNB) -2004</t>
  </si>
  <si>
    <t>FORD FIESTA (WFODXXGAJD3E09658) -2003</t>
  </si>
  <si>
    <t>FORD FIESTA (WFODXXGAJD3Y61527)-2003</t>
  </si>
  <si>
    <t>FORD FIESTA (WFODXXGAJD3S12943)-2003</t>
  </si>
  <si>
    <t>FORD FIESTA (JD3U57702) - 2003</t>
  </si>
  <si>
    <t>vendido</t>
  </si>
  <si>
    <t>j) ACTIVOS POR DIFERRENCIAS TEMPORARIAS IMPUESTO SOCIEDADES (créditos fiscales)</t>
  </si>
  <si>
    <t>k) CRÉDITOS A CORTO PLAZO CON EMPRESAS DEL GRUPO</t>
  </si>
  <si>
    <t>l) TESORERIA</t>
  </si>
  <si>
    <t xml:space="preserve"> CHEQUES BANCARIOS NOMINATIVOS</t>
  </si>
  <si>
    <t>C/CTE INTERVENIDA EN GLOBAL CAJA</t>
  </si>
  <si>
    <t>CAJA</t>
  </si>
  <si>
    <t>HP IVA DIFERIDO</t>
  </si>
  <si>
    <t>Hacienda Pública, deudor devol. Impuest.</t>
  </si>
  <si>
    <t>HP IVA SOPORTADO DIFERIDO (criterio caja)</t>
  </si>
  <si>
    <t>TOTAL BIENES MUEBLES Y DERECHOS</t>
  </si>
  <si>
    <t>BANKIA</t>
  </si>
  <si>
    <r>
      <rPr>
        <b/>
        <sz val="11"/>
        <color indexed="8"/>
        <rFont val="Calibri"/>
        <family val="2"/>
      </rPr>
      <t>NOTA 5:</t>
    </r>
    <r>
      <rPr>
        <sz val="11"/>
        <color indexed="8"/>
        <rFont val="Calibri"/>
        <family val="2"/>
      </rPr>
      <t>El valor por cada conjunto de activos con identidad común se reprsentda en cada grupo bajo un mismo color, a lo largo del listado.</t>
    </r>
  </si>
  <si>
    <t>(NOTA 5)</t>
  </si>
  <si>
    <t>I.A. BIENES MUEBLES Y DERECHOS</t>
  </si>
  <si>
    <t>I.B. BIENES INMUEBLES</t>
  </si>
  <si>
    <t>REFERENCIA CATASTRAL</t>
  </si>
  <si>
    <t>4419507VK3741G0002QS</t>
  </si>
  <si>
    <t>4419507VK3741G0003WD</t>
  </si>
  <si>
    <t>4419507VK3741G0004EF</t>
  </si>
  <si>
    <t>4419507VK3741G0005RG</t>
  </si>
  <si>
    <t>4419507VK3741G0006TH</t>
  </si>
  <si>
    <t>4419507VK3741G0007YJ</t>
  </si>
  <si>
    <t>4419507VK3741G0008UK</t>
  </si>
  <si>
    <t>4419507VK3741G0009IL</t>
  </si>
  <si>
    <t>4419507VK3741G0010YJ</t>
  </si>
  <si>
    <t>4419507VK3741G0011UK</t>
  </si>
  <si>
    <t>4419507VK3741G0012IL</t>
  </si>
  <si>
    <t>4419507VK3741G0013OB</t>
  </si>
  <si>
    <t>4419507VK3741G0014PZ</t>
  </si>
  <si>
    <t>4419507VK3741G0015AX</t>
  </si>
  <si>
    <t>4419507VK3741G0016SM</t>
  </si>
  <si>
    <t>4419507VK3741G0026LU</t>
  </si>
  <si>
    <t>9989106VK5798N0036KP</t>
  </si>
  <si>
    <t>9989106VK5798N0037LA</t>
  </si>
  <si>
    <t>9989106VK5798N0038BS</t>
  </si>
  <si>
    <t>9989106VK5798N0039ZD</t>
  </si>
  <si>
    <t>9989106VK5798N0042ZD</t>
  </si>
  <si>
    <t>9989106VK5798N0046WJ</t>
  </si>
  <si>
    <t>9989106VK5798N0047EK</t>
  </si>
  <si>
    <t>6119301VK0661N0001AK</t>
  </si>
  <si>
    <t>1791818VK1419S0010FS</t>
  </si>
  <si>
    <t>1791818VK1419S0016BK</t>
  </si>
  <si>
    <t>1791818VK1419S0018XB</t>
  </si>
  <si>
    <t>C/ CAMINO REAL DE TOLEDO 29 PORTAL 1 LOCAL 1 Y PLAZA 93.YELES</t>
  </si>
  <si>
    <t>1513402VK3411S0101GS</t>
  </si>
  <si>
    <t>1513402VK3411S0011LH</t>
  </si>
  <si>
    <t>1513402VK3411S0015MB</t>
  </si>
  <si>
    <t xml:space="preserve">  1513402VK3411S0016QZ</t>
  </si>
  <si>
    <t>1513402VK3411S0018EM</t>
  </si>
  <si>
    <t>1513402VK3411S0019RQ</t>
  </si>
  <si>
    <t>1513402VK3411S0021EM</t>
  </si>
  <si>
    <t xml:space="preserve">  1513402VK3411S0039KG </t>
  </si>
  <si>
    <t>1513402VK3411S0043LH</t>
  </si>
  <si>
    <t>1513402VK3411S0044BJ </t>
  </si>
  <si>
    <t>1513402VK3411S0045ZK</t>
  </si>
  <si>
    <t>1513402VK3411S0053EM </t>
  </si>
  <si>
    <t>1513402VK3411S0061IT</t>
  </si>
  <si>
    <t>1513402VK3411S0062OY </t>
  </si>
  <si>
    <t>1513402VK3411S0063PU </t>
  </si>
  <si>
    <t>1513402VK3411S0064AI</t>
  </si>
  <si>
    <t>1513402VK3411S0066DP</t>
  </si>
  <si>
    <t>1513402VK3411S0068GS </t>
  </si>
  <si>
    <t>1513402VK3411S0069HD</t>
  </si>
  <si>
    <t xml:space="preserve">  1513402VK3411S0076BJ</t>
  </si>
  <si>
    <t>1513402VK3411S0077ZK</t>
  </si>
  <si>
    <t>1513402VK3411S0078XL</t>
  </si>
  <si>
    <t>1513402VK3411S0087TW </t>
  </si>
  <si>
    <t xml:space="preserve">  1513402VK3411S0091YE</t>
  </si>
  <si>
    <t xml:space="preserve">  1513402VK3411S0092UR</t>
  </si>
  <si>
    <t>1513402VK3411S0096AI</t>
  </si>
  <si>
    <t xml:space="preserve">  1513402VK3411S0098DP</t>
  </si>
  <si>
    <t xml:space="preserve">  1513402VK3411S0099FA</t>
  </si>
  <si>
    <t xml:space="preserve">  5456102VK0455N0003PT</t>
  </si>
  <si>
    <t xml:space="preserve">5456102VK0455N0004AY </t>
  </si>
  <si>
    <t>5456102VK0455N0005SU</t>
  </si>
  <si>
    <t xml:space="preserve">  5456102VK0455N0006DI</t>
  </si>
  <si>
    <t>5456102VK0455N0073DI</t>
  </si>
  <si>
    <t>5456102VK0455N0002OR</t>
  </si>
  <si>
    <t>5456102VK0455N0007FO</t>
  </si>
  <si>
    <t>5456102VK0455N0008GP</t>
  </si>
  <si>
    <t>5456102VK0455N0009HA</t>
  </si>
  <si>
    <t>5456102VK0455N0010FO</t>
  </si>
  <si>
    <t>5456102VK0455N0011GP</t>
  </si>
  <si>
    <t>5456102VK0455N0012HA</t>
  </si>
  <si>
    <t>5456102VK0455N0015LF</t>
  </si>
  <si>
    <t>5456102VK0455N0016BG</t>
  </si>
  <si>
    <t>5456102VK0455N0017ZH</t>
  </si>
  <si>
    <t>5456102VK0455N0018XJ</t>
  </si>
  <si>
    <t>5456102VK0455N0019MK</t>
  </si>
  <si>
    <t>5456102VK0455N0020ZH</t>
  </si>
  <si>
    <t xml:space="preserve">  5456102VK0455N0021XJ</t>
  </si>
  <si>
    <t>5456102VK0455N0022MK</t>
  </si>
  <si>
    <t>5456102VK0455N0023QL</t>
  </si>
  <si>
    <t>5456102VK0455N0024WB</t>
  </si>
  <si>
    <t>C/ ALMIRANTE CARRERO BLANCO Nº 16 BLOQUE 3 BJºC TRASTERO Nº2 GARAJE 43. LAS VENTAS DE RETAMOSA.</t>
  </si>
  <si>
    <t>5456102VK0455N0013JS</t>
  </si>
  <si>
    <t>5456102VK0455N0014KD</t>
  </si>
  <si>
    <t>5456102VK0455N0027TM</t>
  </si>
  <si>
    <t>5456102VK0455N0028YQ</t>
  </si>
  <si>
    <t>5456102VK0455N0029UW</t>
  </si>
  <si>
    <t>5456102VK0455N0030TM</t>
  </si>
  <si>
    <t>5456102VK0455N0031YQ</t>
  </si>
  <si>
    <t>5456102VK0455N0032UW</t>
  </si>
  <si>
    <t xml:space="preserve">  5456102VK0455N0033IE</t>
  </si>
  <si>
    <t xml:space="preserve">  5456102VK0455N0034OR</t>
  </si>
  <si>
    <t>5456102VK0455N0035PT</t>
  </si>
  <si>
    <t>5456102VK0455N0036AY</t>
  </si>
  <si>
    <t>5456102VK0455N0025EZ</t>
  </si>
  <si>
    <t>5456102VK0455N0026RX</t>
  </si>
  <si>
    <t>5456102VK0455N0039FO</t>
  </si>
  <si>
    <t>5456102VK0455N0040SU</t>
  </si>
  <si>
    <t>5456102VK0455N0041DI</t>
  </si>
  <si>
    <t xml:space="preserve">  5456102VK0455N0042FO</t>
  </si>
  <si>
    <t>5456102VK0455N0043GP</t>
  </si>
  <si>
    <t>5456102VK0455N0044HA</t>
  </si>
  <si>
    <t>5456102VK0455N0045JS</t>
  </si>
  <si>
    <t>5456102VK0455N0046KD</t>
  </si>
  <si>
    <t xml:space="preserve">  5456102VK0455N0047LF</t>
  </si>
  <si>
    <t>5456102VK0455N0048BG</t>
  </si>
  <si>
    <t xml:space="preserve">  5456102VK0455N0037SU</t>
  </si>
  <si>
    <t xml:space="preserve">  5456102VK0455N0038DI</t>
  </si>
  <si>
    <t>5456102VK0455N0051BG</t>
  </si>
  <si>
    <t>5456102VK0455N0052ZH</t>
  </si>
  <si>
    <t>5456102VK0455N0053XJ</t>
  </si>
  <si>
    <t>5456102VK0455N0054MK</t>
  </si>
  <si>
    <t>5456102VK0455N0055QL</t>
  </si>
  <si>
    <t>5456102VK0455N0056WB</t>
  </si>
  <si>
    <t>5456102VK0455N0057EZ</t>
  </si>
  <si>
    <t>5456102VK0455N0058RX</t>
  </si>
  <si>
    <t>5456102VK0455N0059TM</t>
  </si>
  <si>
    <t>5456102VK0455N0060EZ</t>
  </si>
  <si>
    <t>5456102VK0455N0049ZH</t>
  </si>
  <si>
    <t xml:space="preserve">  5456102VK0455N0050LF</t>
  </si>
  <si>
    <t>5456102VK0455N0065IE</t>
  </si>
  <si>
    <t>5456102VK0455N0066OR</t>
  </si>
  <si>
    <t>5456102VK0455N0067PT</t>
  </si>
  <si>
    <t>5456102VK0455N0068AY</t>
  </si>
  <si>
    <t xml:space="preserve">  5456102VK0455N0069SU</t>
  </si>
  <si>
    <t>5456102VK0455N0070PT</t>
  </si>
  <si>
    <t>5456102VK0455N0071AY</t>
  </si>
  <si>
    <t xml:space="preserve">  5456102VK0455N0072SU</t>
  </si>
  <si>
    <t>5456102VK0455N0061RX</t>
  </si>
  <si>
    <t>5456102VK0455N0062TM</t>
  </si>
  <si>
    <t>5456102VK0455N0063YQ</t>
  </si>
  <si>
    <t>5456102VK0455N0064UW</t>
  </si>
  <si>
    <t>45184A003000980000TJ</t>
  </si>
  <si>
    <t>45184A003000990000TE</t>
  </si>
  <si>
    <t>45184A003000900000TF</t>
  </si>
  <si>
    <t>45184A003000880000TM</t>
  </si>
  <si>
    <t>45184A003000940000TR</t>
  </si>
  <si>
    <t>45184A003001010000TS</t>
  </si>
  <si>
    <t>45184A003001820000TL</t>
  </si>
  <si>
    <t>45184A003000910000TM</t>
  </si>
  <si>
    <t>45184A003000650000TI</t>
  </si>
  <si>
    <t>45184A003000460000TY</t>
  </si>
  <si>
    <t>45184A003000480000TQ</t>
  </si>
  <si>
    <t>45184A003001840000TF</t>
  </si>
  <si>
    <t>45184A003000150000TG</t>
  </si>
  <si>
    <t xml:space="preserve">5560409VK0456S0001AT </t>
  </si>
  <si>
    <t xml:space="preserve">  5959502VK0455N0001XE</t>
  </si>
  <si>
    <t>4257613VK0445N0001HX</t>
  </si>
  <si>
    <t>4257612VK0445N0001UX</t>
  </si>
  <si>
    <t>4257611VK0445N0001ZX</t>
  </si>
  <si>
    <t xml:space="preserve">  4357316VK0445N0001MX</t>
  </si>
  <si>
    <t>4357315VK0445N0001FX</t>
  </si>
  <si>
    <t>4357314VK0445N0001TX</t>
  </si>
  <si>
    <t>4357313VK0445N0001LX</t>
  </si>
  <si>
    <t>4357312VK0445N0001PX</t>
  </si>
  <si>
    <t>4357311VK0445N0001QX</t>
  </si>
  <si>
    <t xml:space="preserve">  4357310VK0445N0001GX</t>
  </si>
  <si>
    <t>4357309VK0445N0001PX</t>
  </si>
  <si>
    <t xml:space="preserve">  4357308VK0445N0001QX</t>
  </si>
  <si>
    <t>4357301VK0445N0001UX</t>
  </si>
  <si>
    <t>4357302VK0445N0001HX</t>
  </si>
  <si>
    <t>4357303VK0445N0001WX</t>
  </si>
  <si>
    <t>4357304VK0445N0001AX</t>
  </si>
  <si>
    <t>4357305VK0445N0001BX</t>
  </si>
  <si>
    <t>4357306VK0445N0001YX</t>
  </si>
  <si>
    <t>4357307VK0445N0001GX</t>
  </si>
  <si>
    <t>4257639VK0445N0001SX</t>
  </si>
  <si>
    <t xml:space="preserve">  4257638VK0445N0001EX</t>
  </si>
  <si>
    <t>4257637VK0445N0001JX</t>
  </si>
  <si>
    <t>4257636VK0445N0001IX</t>
  </si>
  <si>
    <t>4257635VK0445N0001XX</t>
  </si>
  <si>
    <t>4257634VK0445N0001DX</t>
  </si>
  <si>
    <t>4257633VK0445N0001RX</t>
  </si>
  <si>
    <t>4257632VK0445N0001KX</t>
  </si>
  <si>
    <t>4257631VK0445N0001OX</t>
  </si>
  <si>
    <t>4257630VK0445N0001MX</t>
  </si>
  <si>
    <t>4257629VK0445N0001KX</t>
  </si>
  <si>
    <t xml:space="preserve">  4257624VK0445N0001LX</t>
  </si>
  <si>
    <t>4257623VK0445N0001PX</t>
  </si>
  <si>
    <t>4257622VK0445N0001QX</t>
  </si>
  <si>
    <t xml:space="preserve">  4257621VK0445N0001GX</t>
  </si>
  <si>
    <t>4257617VK0445N0001YX</t>
  </si>
  <si>
    <t>4257616VK0445N0001BX</t>
  </si>
  <si>
    <t>5457109VK0455N0070OT</t>
  </si>
  <si>
    <t xml:space="preserve">  5457109VK0455N0071PY</t>
  </si>
  <si>
    <t>4661103VK0446S0001ZQ</t>
  </si>
  <si>
    <t>45184A008000820000TZ</t>
  </si>
  <si>
    <t>1097201VK1319N0006KZ</t>
  </si>
  <si>
    <t>1097201VK1319N0005JB</t>
  </si>
  <si>
    <t>5158106VK0455N0014LD</t>
  </si>
  <si>
    <t>45184A010001970000TE</t>
  </si>
  <si>
    <t>5560408VK0456S0001WT</t>
  </si>
  <si>
    <t>5560402VK0456S0001JT</t>
  </si>
  <si>
    <t>5560403VK0456S0001ET</t>
  </si>
  <si>
    <t>5756403VK0455N0001TE</t>
  </si>
  <si>
    <t>45162A503000440000OA - 28161A020001020000WW</t>
  </si>
  <si>
    <t>45162A503000450000OB - 28161A020001020000WW</t>
  </si>
  <si>
    <t>4661169VK0446S0001HQ</t>
  </si>
  <si>
    <t>4661170VK0446S0001ZQ</t>
  </si>
  <si>
    <t>4661171VK0446S0001UQ</t>
  </si>
  <si>
    <t>4661173VK0446S0001WQ</t>
  </si>
  <si>
    <t>4661172VK0446S0001HQ</t>
  </si>
  <si>
    <t xml:space="preserve">  4661177VK0446S0001GQ</t>
  </si>
  <si>
    <t>4661165VK0446S0001EQ</t>
  </si>
  <si>
    <t>4661161VK0446S0001DQ</t>
  </si>
  <si>
    <t>4661162VK0446S0001XQ</t>
  </si>
  <si>
    <t>4661160VK0446S0001RQ</t>
  </si>
  <si>
    <t>4661159VK0446S0001XQ</t>
  </si>
  <si>
    <t>5560410VK0456S0001HT</t>
  </si>
  <si>
    <t xml:space="preserve">  5560405VK0456S0001ZT</t>
  </si>
  <si>
    <t>5959507VK0455N0001ZE</t>
  </si>
  <si>
    <t>6363906VK3366S0001WJ</t>
  </si>
  <si>
    <t>6363905VK3366S0001HJ</t>
  </si>
  <si>
    <t>6362912VK3366S0001QJ</t>
  </si>
  <si>
    <t>6362913VK3366S0001PJ</t>
  </si>
  <si>
    <t>6362914VK3366S0001LJ</t>
  </si>
  <si>
    <t>6362915VK3366S0001TJ</t>
  </si>
  <si>
    <t xml:space="preserve">  6362916VK3366S0001FJ</t>
  </si>
  <si>
    <t>6362917VK3366S0001MJ</t>
  </si>
  <si>
    <t>6362918VK3366S0001OJ</t>
  </si>
  <si>
    <t>6362919VK3366S0001KJ</t>
  </si>
  <si>
    <t>6362902VK3366S0001UJ</t>
  </si>
  <si>
    <t>6463911VK3366S0001SJ</t>
  </si>
  <si>
    <t>6463910VK3366S0001EJ</t>
  </si>
  <si>
    <t>6463909VK3366S0001ZJ</t>
  </si>
  <si>
    <t>6464917VK3366S0001WJ</t>
  </si>
  <si>
    <t>6464918VK3366S0001AJ</t>
  </si>
  <si>
    <t>6464919VK3366S0001BJ</t>
  </si>
  <si>
    <t>6464920VK3366S0001WJ</t>
  </si>
  <si>
    <t>6464902VK3366S0001OJ</t>
  </si>
  <si>
    <t>6563216VK3366S0001ZJ</t>
  </si>
  <si>
    <t>6563217VK3366S0001UJ</t>
  </si>
  <si>
    <t>6563218VK3366S0001HJ</t>
  </si>
  <si>
    <t>6563219VK3366S0001WJ</t>
  </si>
  <si>
    <t>6563220VK3366S0001UJ</t>
  </si>
  <si>
    <t>6563201VK3366S0001TJ</t>
  </si>
  <si>
    <t xml:space="preserve">  6563906VK3366S0001OJ</t>
  </si>
  <si>
    <t>6563905VK3366S0001MJ</t>
  </si>
  <si>
    <t>6563904VK3366S0001FJ</t>
  </si>
  <si>
    <t>6563903VK3366S0001TJ</t>
  </si>
  <si>
    <t xml:space="preserve">  6563902VK3366S0001LJ</t>
  </si>
  <si>
    <t>6563901VK3366S0001PJ</t>
  </si>
  <si>
    <t>6365106VK3366N0001EO</t>
  </si>
  <si>
    <t>6365103VK3366N0001XO</t>
  </si>
  <si>
    <t>6365105VK3366N0001JO</t>
  </si>
  <si>
    <t>6365104VK3366N0001IO</t>
  </si>
  <si>
    <t>6365102VK3366N0001DO</t>
  </si>
  <si>
    <t>6364912VK3366S0001AJ</t>
  </si>
  <si>
    <t>6364913VK3366S0001BJ</t>
  </si>
  <si>
    <t>6364914VK3366S0001YJ</t>
  </si>
  <si>
    <t>6364915VK3366S0001GJ</t>
  </si>
  <si>
    <t>6364916VK3366S0001QJ</t>
  </si>
  <si>
    <t>6364917VK3366S0001PJ</t>
  </si>
  <si>
    <t>6364918VK3366S0001LJ</t>
  </si>
  <si>
    <t>6364919VK3366S0001TJ</t>
  </si>
  <si>
    <t>6364920VK3366S0001PJ</t>
  </si>
  <si>
    <t>6364901VK3366S0001IJ</t>
  </si>
  <si>
    <t>6364911VK3366S0001WJ</t>
  </si>
  <si>
    <t>6364910VK3366S0001HJ</t>
  </si>
  <si>
    <t>EJECUCIONES HIPOTECARIAS</t>
  </si>
  <si>
    <t>TIPO DE  PROCEDIMIENTO</t>
  </si>
  <si>
    <t>NOTA 6</t>
  </si>
  <si>
    <t>NOTA 7</t>
  </si>
  <si>
    <r>
      <rPr>
        <b/>
        <sz val="11"/>
        <color indexed="8"/>
        <rFont val="Calibri"/>
        <family val="2"/>
      </rPr>
      <t xml:space="preserve">NOTA 6: </t>
    </r>
    <r>
      <rPr>
        <sz val="11"/>
        <color indexed="8"/>
        <rFont val="Calibri"/>
        <family val="2"/>
      </rPr>
      <t>CAIXABANK S.A. ha presentado incidente impugnando la valoración de la AC (juicio verbal 57/2015). Pendiente de sentencia.</t>
    </r>
  </si>
  <si>
    <r>
      <rPr>
        <b/>
        <sz val="11"/>
        <color indexed="8"/>
        <rFont val="Calibri"/>
        <family val="2"/>
      </rPr>
      <t xml:space="preserve">NOTA 7: </t>
    </r>
    <r>
      <rPr>
        <sz val="11"/>
        <color indexed="8"/>
        <rFont val="Calibri"/>
        <family val="2"/>
      </rPr>
      <t>BANCO DE CASTILLA LA MANCHA S.A. ha presentado incidente impugnando la valoración de la AC (juicio verbal 24/2015). Pendiente de sentencia.</t>
    </r>
  </si>
  <si>
    <t>VALOR NETO CONTABLE JUN/2015</t>
  </si>
  <si>
    <t>VALOR ADMIN. CONCURSAL LIQUIDACIÓN</t>
  </si>
  <si>
    <t>CAZA ARADOS-TRACTOR</t>
  </si>
  <si>
    <t>AYUNTAMIENTOS VILLALUENGA</t>
  </si>
  <si>
    <t>REGISTRO MERCANTIL DE MADRID</t>
  </si>
  <si>
    <r>
      <rPr>
        <b/>
        <sz val="10"/>
        <rFont val="Calibri"/>
        <family val="2"/>
        <scheme val="minor"/>
      </rPr>
      <t xml:space="preserve">NOTA: </t>
    </r>
    <r>
      <rPr>
        <sz val="10"/>
        <rFont val="Calibri"/>
        <family val="2"/>
        <scheme val="minor"/>
      </rPr>
      <t>En en informe provisional se produjo un error de suma</t>
    </r>
  </si>
  <si>
    <t>CREDITO FISCAL BINs 2009</t>
  </si>
  <si>
    <t>CREDITO FISCAL BINs 2010</t>
  </si>
  <si>
    <t>CREDITO FISCAL BINs 2011</t>
  </si>
  <si>
    <t>CREDITO FISCAL BINs 2013</t>
  </si>
  <si>
    <t>CREDITO FISCAL BINs 2014</t>
  </si>
  <si>
    <t>DIF. TEMPORALES GTOS FINANCIEROS 2014 NO DEDUC.EJERC.</t>
  </si>
  <si>
    <t>cobrado</t>
  </si>
  <si>
    <t>C/ CAMINO REAL DE TOLEDO 29 PORTAL 4 BAJO CUBIERTA A (2ºA), TRASTERO 48 Y PLAZA 3. YELES</t>
  </si>
  <si>
    <t>C/ CAMINO REAL DE TOLEDO 29 PORTAL 4 BAJO CUBIERTA F (2ºF), TRASTERO 37 Y PLAZA 21. YELES</t>
  </si>
  <si>
    <t>TRAVESÍA DE VALCALIENTE Nº 1 2º M. GARAJE Nº 14. CASARRUBIOS DEL MONTE.</t>
  </si>
  <si>
    <t>28178A011000050000SR - 28178A011000050001DT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</si>
</sst>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35" x14ac:knownFonts="1"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2"/>
      <color indexed="8"/>
      <name val="Calibri"/>
      <family val="2"/>
    </font>
    <font>
      <b/>
      <sz val="9"/>
      <name val="Calibri"/>
      <family val="2"/>
    </font>
    <font>
      <sz val="9"/>
      <color indexed="8"/>
      <name val="Calibri"/>
      <family val="2"/>
    </font>
    <font>
      <sz val="9"/>
      <name val="Calibri"/>
      <family val="2"/>
    </font>
    <font>
      <b/>
      <sz val="9"/>
      <color indexed="8"/>
      <name val="Calibri"/>
      <family val="2"/>
    </font>
    <font>
      <sz val="14"/>
      <color indexed="8"/>
      <name val="Calibri"/>
      <family val="2"/>
    </font>
    <font>
      <sz val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8"/>
      <name val="Calibri"/>
      <family val="2"/>
    </font>
    <font>
      <b/>
      <u/>
      <sz val="14"/>
      <name val="Calibri"/>
      <family val="2"/>
    </font>
    <font>
      <b/>
      <sz val="10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0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u/>
      <sz val="14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trike/>
      <sz val="9"/>
      <color rgb="FFFF0000"/>
      <name val="Calibri"/>
      <family val="2"/>
    </font>
    <font>
      <strike/>
      <sz val="9"/>
      <color rgb="FFFF0000"/>
      <name val="Calibri"/>
      <family val="2"/>
    </font>
    <font>
      <b/>
      <strike/>
      <sz val="11"/>
      <color rgb="FFFF0000"/>
      <name val="Calibri"/>
      <family val="2"/>
    </font>
    <font>
      <strike/>
      <sz val="12"/>
      <color rgb="FFFF0000"/>
      <name val="Calibri"/>
      <family val="2"/>
      <scheme val="minor"/>
    </font>
    <font>
      <b/>
      <strike/>
      <sz val="11"/>
      <name val="Calibri"/>
      <family val="2"/>
    </font>
    <font>
      <strike/>
      <sz val="9"/>
      <color rgb="FFFF0000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9900"/>
        <bgColor rgb="FF000000"/>
      </patternFill>
    </fill>
    <fill>
      <patternFill patternType="lightUp">
        <fgColor theme="0" tint="-0.14996795556505021"/>
        <bgColor theme="0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00"/>
        <bgColor indexed="64"/>
      </patternFill>
    </fill>
  </fills>
  <borders count="6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2">
    <xf numFmtId="0" fontId="0" fillId="0" borderId="0"/>
    <xf numFmtId="0" fontId="2" fillId="0" borderId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</cellStyleXfs>
  <cellXfs count="941">
    <xf numFmtId="0" fontId="0" fillId="0" borderId="0" xfId="0"/>
    <xf numFmtId="0" fontId="6" fillId="0" borderId="0" xfId="0" applyFont="1" applyAlignment="1">
      <alignment horizontal="center" vertical="center" wrapText="1"/>
    </xf>
    <xf numFmtId="3" fontId="6" fillId="0" borderId="0" xfId="0" applyNumberFormat="1" applyFont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0" fontId="5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/>
    <xf numFmtId="0" fontId="7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/>
    <xf numFmtId="0" fontId="11" fillId="0" borderId="0" xfId="0" applyFont="1" applyAlignment="1">
      <alignment horizontal="center" vertical="center" wrapText="1"/>
    </xf>
    <xf numFmtId="0" fontId="11" fillId="0" borderId="0" xfId="0" applyFont="1"/>
    <xf numFmtId="0" fontId="11" fillId="0" borderId="0" xfId="0" applyFont="1" applyAlignment="1">
      <alignment horizontal="left" vertical="center"/>
    </xf>
    <xf numFmtId="4" fontId="6" fillId="10" borderId="22" xfId="0" applyNumberFormat="1" applyFont="1" applyFill="1" applyBorder="1" applyAlignment="1">
      <alignment horizontal="center" vertical="center" wrapText="1"/>
    </xf>
    <xf numFmtId="4" fontId="6" fillId="10" borderId="23" xfId="0" applyNumberFormat="1" applyFont="1" applyFill="1" applyBorder="1" applyAlignment="1">
      <alignment horizontal="center" vertical="center" wrapText="1"/>
    </xf>
    <xf numFmtId="4" fontId="6" fillId="0" borderId="23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16" fillId="0" borderId="1" xfId="0" applyNumberFormat="1" applyFont="1" applyBorder="1" applyAlignment="1">
      <alignment horizontal="right" vertical="center" wrapText="1"/>
    </xf>
    <xf numFmtId="164" fontId="0" fillId="0" borderId="0" xfId="0" applyNumberFormat="1"/>
    <xf numFmtId="164" fontId="5" fillId="0" borderId="0" xfId="0" applyNumberFormat="1" applyFont="1" applyAlignment="1">
      <alignment horizontal="right" vertical="center" wrapText="1"/>
    </xf>
    <xf numFmtId="164" fontId="6" fillId="0" borderId="0" xfId="0" applyNumberFormat="1" applyFont="1" applyAlignment="1">
      <alignment horizontal="right" vertical="center" wrapText="1"/>
    </xf>
    <xf numFmtId="164" fontId="5" fillId="0" borderId="0" xfId="0" applyNumberFormat="1" applyFont="1" applyAlignment="1">
      <alignment horizontal="right"/>
    </xf>
    <xf numFmtId="164" fontId="4" fillId="0" borderId="0" xfId="0" applyNumberFormat="1" applyFont="1" applyAlignment="1">
      <alignment horizontal="right"/>
    </xf>
    <xf numFmtId="164" fontId="4" fillId="0" borderId="0" xfId="0" applyNumberFormat="1" applyFont="1" applyAlignment="1">
      <alignment horizontal="center"/>
    </xf>
    <xf numFmtId="164" fontId="11" fillId="0" borderId="0" xfId="0" applyNumberFormat="1" applyFont="1" applyAlignment="1">
      <alignment horizontal="right"/>
    </xf>
    <xf numFmtId="164" fontId="10" fillId="0" borderId="0" xfId="0" applyNumberFormat="1" applyFont="1" applyAlignment="1">
      <alignment horizontal="right" vertical="center" wrapText="1"/>
    </xf>
    <xf numFmtId="164" fontId="15" fillId="0" borderId="0" xfId="0" applyNumberFormat="1" applyFont="1" applyAlignment="1">
      <alignment horizontal="right" vertical="center" wrapText="1"/>
    </xf>
    <xf numFmtId="164" fontId="10" fillId="0" borderId="0" xfId="0" applyNumberFormat="1" applyFont="1" applyAlignment="1">
      <alignment horizontal="right"/>
    </xf>
    <xf numFmtId="0" fontId="7" fillId="0" borderId="35" xfId="0" applyFont="1" applyBorder="1" applyAlignment="1">
      <alignment horizontal="center" vertical="center" wrapText="1"/>
    </xf>
    <xf numFmtId="164" fontId="10" fillId="0" borderId="0" xfId="0" applyNumberFormat="1" applyFont="1" applyAlignment="1">
      <alignment horizontal="center" vertical="center" wrapText="1"/>
    </xf>
    <xf numFmtId="164" fontId="15" fillId="0" borderId="0" xfId="0" applyNumberFormat="1" applyFont="1" applyAlignment="1">
      <alignment horizontal="center" vertical="center" wrapText="1"/>
    </xf>
    <xf numFmtId="164" fontId="10" fillId="0" borderId="0" xfId="0" applyNumberFormat="1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4" fillId="13" borderId="6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4" fontId="6" fillId="4" borderId="64" xfId="0" applyNumberFormat="1" applyFont="1" applyFill="1" applyBorder="1" applyAlignment="1">
      <alignment horizontal="center" vertical="center" wrapText="1"/>
    </xf>
    <xf numFmtId="164" fontId="15" fillId="20" borderId="56" xfId="0" applyNumberFormat="1" applyFont="1" applyFill="1" applyBorder="1" applyAlignment="1">
      <alignment horizontal="center" vertical="center" wrapText="1"/>
    </xf>
    <xf numFmtId="164" fontId="15" fillId="20" borderId="42" xfId="0" applyNumberFormat="1" applyFont="1" applyFill="1" applyBorder="1" applyAlignment="1">
      <alignment horizontal="center" vertical="center" wrapText="1"/>
    </xf>
    <xf numFmtId="0" fontId="0" fillId="20" borderId="35" xfId="0" applyFill="1" applyBorder="1" applyAlignment="1">
      <alignment horizontal="center" vertical="center" wrapText="1"/>
    </xf>
    <xf numFmtId="0" fontId="0" fillId="20" borderId="58" xfId="0" applyFill="1" applyBorder="1" applyAlignment="1">
      <alignment horizontal="center" vertical="center" wrapText="1"/>
    </xf>
    <xf numFmtId="164" fontId="15" fillId="20" borderId="39" xfId="0" applyNumberFormat="1" applyFont="1" applyFill="1" applyBorder="1" applyAlignment="1">
      <alignment horizontal="center" vertical="center" wrapText="1"/>
    </xf>
    <xf numFmtId="164" fontId="15" fillId="20" borderId="37" xfId="0" applyNumberFormat="1" applyFont="1" applyFill="1" applyBorder="1" applyAlignment="1">
      <alignment horizontal="center" vertical="center" wrapText="1"/>
    </xf>
    <xf numFmtId="164" fontId="15" fillId="20" borderId="0" xfId="0" applyNumberFormat="1" applyFont="1" applyFill="1" applyAlignment="1">
      <alignment horizontal="center" vertical="center" wrapText="1"/>
    </xf>
    <xf numFmtId="164" fontId="15" fillId="20" borderId="57" xfId="0" applyNumberFormat="1" applyFont="1" applyFill="1" applyBorder="1" applyAlignment="1">
      <alignment horizontal="center" vertical="center" wrapText="1"/>
    </xf>
    <xf numFmtId="164" fontId="15" fillId="20" borderId="35" xfId="0" applyNumberFormat="1" applyFont="1" applyFill="1" applyBorder="1" applyAlignment="1">
      <alignment horizontal="center" vertical="center" wrapText="1"/>
    </xf>
    <xf numFmtId="164" fontId="15" fillId="20" borderId="58" xfId="0" applyNumberFormat="1" applyFont="1" applyFill="1" applyBorder="1" applyAlignment="1">
      <alignment horizontal="center" vertical="center" wrapText="1"/>
    </xf>
    <xf numFmtId="164" fontId="6" fillId="20" borderId="39" xfId="0" applyNumberFormat="1" applyFont="1" applyFill="1" applyBorder="1" applyAlignment="1">
      <alignment horizontal="center" vertical="center" wrapText="1"/>
    </xf>
    <xf numFmtId="164" fontId="6" fillId="20" borderId="40" xfId="0" applyNumberFormat="1" applyFont="1" applyFill="1" applyBorder="1" applyAlignment="1">
      <alignment horizontal="center" vertical="center" wrapText="1"/>
    </xf>
    <xf numFmtId="164" fontId="6" fillId="20" borderId="56" xfId="0" applyNumberFormat="1" applyFont="1" applyFill="1" applyBorder="1" applyAlignment="1">
      <alignment horizontal="center" vertical="center" wrapText="1"/>
    </xf>
    <xf numFmtId="164" fontId="15" fillId="20" borderId="40" xfId="0" applyNumberFormat="1" applyFont="1" applyFill="1" applyBorder="1" applyAlignment="1">
      <alignment horizontal="center" vertical="center" wrapText="1"/>
    </xf>
    <xf numFmtId="4" fontId="6" fillId="11" borderId="48" xfId="0" applyNumberFormat="1" applyFont="1" applyFill="1" applyBorder="1" applyAlignment="1">
      <alignment horizontal="center" vertical="center" wrapText="1"/>
    </xf>
    <xf numFmtId="0" fontId="23" fillId="0" borderId="0" xfId="0" applyFont="1"/>
    <xf numFmtId="0" fontId="24" fillId="0" borderId="0" xfId="0" applyFont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left" vertical="center" wrapText="1"/>
    </xf>
    <xf numFmtId="164" fontId="25" fillId="0" borderId="1" xfId="0" applyNumberFormat="1" applyFont="1" applyBorder="1" applyAlignment="1">
      <alignment horizontal="right" vertical="center" wrapText="1"/>
    </xf>
    <xf numFmtId="164" fontId="25" fillId="0" borderId="6" xfId="0" applyNumberFormat="1" applyFont="1" applyBorder="1" applyAlignment="1">
      <alignment horizontal="right" vertical="center" wrapText="1"/>
    </xf>
    <xf numFmtId="0" fontId="24" fillId="23" borderId="0" xfId="0" applyFont="1" applyFill="1" applyAlignment="1">
      <alignment horizontal="center" vertical="center" wrapText="1"/>
    </xf>
    <xf numFmtId="164" fontId="24" fillId="23" borderId="0" xfId="0" applyNumberFormat="1" applyFont="1" applyFill="1" applyAlignment="1">
      <alignment horizontal="right" vertical="center" wrapText="1"/>
    </xf>
    <xf numFmtId="0" fontId="20" fillId="0" borderId="0" xfId="0" applyFont="1"/>
    <xf numFmtId="0" fontId="25" fillId="0" borderId="0" xfId="0" applyFont="1" applyAlignment="1">
      <alignment horizontal="center" vertical="center" wrapText="1"/>
    </xf>
    <xf numFmtId="164" fontId="25" fillId="0" borderId="0" xfId="0" applyNumberFormat="1" applyFont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0" xfId="0" applyFont="1" applyAlignment="1">
      <alignment horizontal="right" vertical="center" wrapText="1"/>
    </xf>
    <xf numFmtId="0" fontId="25" fillId="24" borderId="1" xfId="0" applyFont="1" applyFill="1" applyBorder="1" applyAlignment="1">
      <alignment horizontal="center" vertical="center" wrapText="1"/>
    </xf>
    <xf numFmtId="0" fontId="25" fillId="24" borderId="1" xfId="0" applyFont="1" applyFill="1" applyBorder="1" applyAlignment="1">
      <alignment horizontal="left" vertical="center" wrapText="1"/>
    </xf>
    <xf numFmtId="164" fontId="25" fillId="24" borderId="1" xfId="0" applyNumberFormat="1" applyFont="1" applyFill="1" applyBorder="1" applyAlignment="1">
      <alignment horizontal="right" vertical="center" wrapText="1"/>
    </xf>
    <xf numFmtId="164" fontId="25" fillId="24" borderId="6" xfId="0" applyNumberFormat="1" applyFont="1" applyFill="1" applyBorder="1" applyAlignment="1">
      <alignment horizontal="right" vertical="center" wrapText="1"/>
    </xf>
    <xf numFmtId="0" fontId="0" fillId="25" borderId="0" xfId="0" applyFill="1"/>
    <xf numFmtId="164" fontId="26" fillId="0" borderId="1" xfId="0" applyNumberFormat="1" applyFont="1" applyBorder="1" applyAlignment="1">
      <alignment horizontal="right" wrapText="1"/>
    </xf>
    <xf numFmtId="0" fontId="26" fillId="0" borderId="1" xfId="0" applyFont="1" applyBorder="1" applyAlignment="1">
      <alignment horizontal="center"/>
    </xf>
    <xf numFmtId="0" fontId="26" fillId="0" borderId="1" xfId="0" applyFont="1" applyBorder="1"/>
    <xf numFmtId="164" fontId="25" fillId="25" borderId="1" xfId="0" applyNumberFormat="1" applyFont="1" applyFill="1" applyBorder="1" applyAlignment="1">
      <alignment horizontal="right" vertical="center" wrapText="1"/>
    </xf>
    <xf numFmtId="0" fontId="26" fillId="0" borderId="0" xfId="0" applyFont="1"/>
    <xf numFmtId="0" fontId="25" fillId="25" borderId="1" xfId="0" applyFont="1" applyFill="1" applyBorder="1" applyAlignment="1">
      <alignment horizontal="center" vertical="center" wrapText="1"/>
    </xf>
    <xf numFmtId="164" fontId="24" fillId="0" borderId="0" xfId="0" applyNumberFormat="1" applyFont="1" applyAlignment="1">
      <alignment horizontal="right" vertical="center" wrapText="1"/>
    </xf>
    <xf numFmtId="164" fontId="26" fillId="0" borderId="0" xfId="0" applyNumberFormat="1" applyFont="1"/>
    <xf numFmtId="0" fontId="26" fillId="21" borderId="0" xfId="0" applyFont="1" applyFill="1"/>
    <xf numFmtId="164" fontId="25" fillId="0" borderId="1" xfId="0" applyNumberFormat="1" applyFont="1" applyBorder="1" applyAlignment="1">
      <alignment horizontal="right" wrapText="1"/>
    </xf>
    <xf numFmtId="0" fontId="25" fillId="25" borderId="1" xfId="0" applyFont="1" applyFill="1" applyBorder="1" applyAlignment="1">
      <alignment horizontal="left" vertical="center" wrapText="1"/>
    </xf>
    <xf numFmtId="0" fontId="20" fillId="23" borderId="33" xfId="0" applyFont="1" applyFill="1" applyBorder="1"/>
    <xf numFmtId="0" fontId="24" fillId="23" borderId="34" xfId="0" applyFont="1" applyFill="1" applyBorder="1" applyAlignment="1">
      <alignment horizontal="left" vertical="center" wrapText="1"/>
    </xf>
    <xf numFmtId="0" fontId="20" fillId="23" borderId="34" xfId="0" applyFont="1" applyFill="1" applyBorder="1"/>
    <xf numFmtId="164" fontId="20" fillId="23" borderId="34" xfId="0" applyNumberFormat="1" applyFont="1" applyFill="1" applyBorder="1"/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horizontal="right"/>
    </xf>
    <xf numFmtId="164" fontId="17" fillId="0" borderId="0" xfId="0" applyNumberFormat="1" applyFont="1" applyAlignment="1">
      <alignment horizontal="right"/>
    </xf>
    <xf numFmtId="4" fontId="0" fillId="0" borderId="0" xfId="0" applyNumberFormat="1"/>
    <xf numFmtId="4" fontId="17" fillId="0" borderId="0" xfId="0" applyNumberFormat="1" applyFont="1"/>
    <xf numFmtId="0" fontId="0" fillId="0" borderId="0" xfId="0" applyAlignment="1">
      <alignment vertical="center" wrapText="1"/>
    </xf>
    <xf numFmtId="0" fontId="30" fillId="6" borderId="4" xfId="0" applyFont="1" applyFill="1" applyBorder="1" applyAlignment="1">
      <alignment horizontal="center" vertical="center" wrapText="1"/>
    </xf>
    <xf numFmtId="4" fontId="30" fillId="6" borderId="4" xfId="0" applyNumberFormat="1" applyFont="1" applyFill="1" applyBorder="1" applyAlignment="1">
      <alignment horizontal="center" vertical="center" wrapText="1"/>
    </xf>
    <xf numFmtId="4" fontId="30" fillId="6" borderId="22" xfId="0" applyNumberFormat="1" applyFont="1" applyFill="1" applyBorder="1" applyAlignment="1">
      <alignment horizontal="center" vertical="center" wrapText="1"/>
    </xf>
    <xf numFmtId="164" fontId="31" fillId="2" borderId="37" xfId="0" applyNumberFormat="1" applyFont="1" applyFill="1" applyBorder="1" applyAlignment="1">
      <alignment horizontal="center" vertical="center" wrapText="1"/>
    </xf>
    <xf numFmtId="0" fontId="31" fillId="2" borderId="37" xfId="0" applyFont="1" applyFill="1" applyBorder="1" applyAlignment="1">
      <alignment horizontal="center" vertical="center" wrapText="1"/>
    </xf>
    <xf numFmtId="0" fontId="31" fillId="2" borderId="45" xfId="0" applyFont="1" applyFill="1" applyBorder="1" applyAlignment="1">
      <alignment horizontal="center" vertical="center" wrapText="1"/>
    </xf>
    <xf numFmtId="0" fontId="30" fillId="6" borderId="1" xfId="0" applyFont="1" applyFill="1" applyBorder="1" applyAlignment="1">
      <alignment horizontal="center" vertical="center" wrapText="1"/>
    </xf>
    <xf numFmtId="4" fontId="30" fillId="6" borderId="1" xfId="0" applyNumberFormat="1" applyFont="1" applyFill="1" applyBorder="1" applyAlignment="1">
      <alignment horizontal="center" vertical="center" wrapText="1"/>
    </xf>
    <xf numFmtId="4" fontId="30" fillId="6" borderId="48" xfId="0" applyNumberFormat="1" applyFont="1" applyFill="1" applyBorder="1" applyAlignment="1">
      <alignment horizontal="center" vertical="center" wrapText="1"/>
    </xf>
    <xf numFmtId="164" fontId="31" fillId="20" borderId="33" xfId="0" applyNumberFormat="1" applyFont="1" applyFill="1" applyBorder="1" applyAlignment="1">
      <alignment horizontal="center" vertical="center" wrapText="1"/>
    </xf>
    <xf numFmtId="0" fontId="32" fillId="20" borderId="34" xfId="0" applyFont="1" applyFill="1" applyBorder="1" applyAlignment="1">
      <alignment horizontal="center" vertical="center" wrapText="1"/>
    </xf>
    <xf numFmtId="0" fontId="32" fillId="20" borderId="32" xfId="0" applyFont="1" applyFill="1" applyBorder="1" applyAlignment="1">
      <alignment horizontal="center" vertical="center" wrapText="1"/>
    </xf>
    <xf numFmtId="4" fontId="30" fillId="6" borderId="23" xfId="0" applyNumberFormat="1" applyFont="1" applyFill="1" applyBorder="1" applyAlignment="1">
      <alignment horizontal="center" vertical="center" wrapText="1"/>
    </xf>
    <xf numFmtId="164" fontId="31" fillId="2" borderId="42" xfId="0" applyNumberFormat="1" applyFont="1" applyFill="1" applyBorder="1" applyAlignment="1">
      <alignment horizontal="center" vertical="center" wrapText="1"/>
    </xf>
    <xf numFmtId="0" fontId="31" fillId="2" borderId="42" xfId="0" applyFont="1" applyFill="1" applyBorder="1" applyAlignment="1">
      <alignment horizontal="center" vertical="center" wrapText="1"/>
    </xf>
    <xf numFmtId="0" fontId="31" fillId="2" borderId="46" xfId="0" applyFont="1" applyFill="1" applyBorder="1" applyAlignment="1">
      <alignment horizontal="center" vertical="center" wrapText="1"/>
    </xf>
    <xf numFmtId="164" fontId="31" fillId="2" borderId="33" xfId="0" applyNumberFormat="1" applyFont="1" applyFill="1" applyBorder="1" applyAlignment="1">
      <alignment horizontal="center" vertical="center" wrapText="1"/>
    </xf>
    <xf numFmtId="0" fontId="31" fillId="2" borderId="33" xfId="0" applyFont="1" applyFill="1" applyBorder="1" applyAlignment="1">
      <alignment horizontal="center" vertical="center" wrapText="1"/>
    </xf>
    <xf numFmtId="0" fontId="31" fillId="2" borderId="31" xfId="0" applyFont="1" applyFill="1" applyBorder="1" applyAlignment="1">
      <alignment horizontal="center" vertical="center" wrapText="1"/>
    </xf>
    <xf numFmtId="164" fontId="31" fillId="2" borderId="39" xfId="0" applyNumberFormat="1" applyFont="1" applyFill="1" applyBorder="1" applyAlignment="1">
      <alignment horizontal="center" vertical="center" wrapText="1"/>
    </xf>
    <xf numFmtId="0" fontId="31" fillId="2" borderId="39" xfId="0" applyFont="1" applyFill="1" applyBorder="1" applyAlignment="1">
      <alignment horizontal="center" vertical="center" wrapText="1"/>
    </xf>
    <xf numFmtId="0" fontId="31" fillId="2" borderId="44" xfId="0" applyFont="1" applyFill="1" applyBorder="1" applyAlignment="1">
      <alignment horizontal="center" vertical="center" wrapText="1"/>
    </xf>
    <xf numFmtId="0" fontId="30" fillId="6" borderId="3" xfId="0" applyFont="1" applyFill="1" applyBorder="1" applyAlignment="1">
      <alignment horizontal="center" vertical="center" wrapText="1"/>
    </xf>
    <xf numFmtId="4" fontId="30" fillId="6" borderId="3" xfId="0" applyNumberFormat="1" applyFont="1" applyFill="1" applyBorder="1" applyAlignment="1">
      <alignment horizontal="center" vertical="center" wrapText="1"/>
    </xf>
    <xf numFmtId="4" fontId="30" fillId="6" borderId="52" xfId="0" applyNumberFormat="1" applyFont="1" applyFill="1" applyBorder="1" applyAlignment="1">
      <alignment horizontal="center" vertical="center" wrapText="1"/>
    </xf>
    <xf numFmtId="164" fontId="31" fillId="20" borderId="39" xfId="0" applyNumberFormat="1" applyFont="1" applyFill="1" applyBorder="1" applyAlignment="1">
      <alignment horizontal="center" vertical="center" wrapText="1"/>
    </xf>
    <xf numFmtId="0" fontId="32" fillId="20" borderId="40" xfId="0" applyFont="1" applyFill="1" applyBorder="1" applyAlignment="1">
      <alignment horizontal="center" vertical="center" wrapText="1"/>
    </xf>
    <xf numFmtId="0" fontId="32" fillId="20" borderId="56" xfId="0" applyFont="1" applyFill="1" applyBorder="1" applyAlignment="1">
      <alignment horizontal="center" vertical="center" wrapText="1"/>
    </xf>
    <xf numFmtId="0" fontId="29" fillId="11" borderId="7" xfId="0" applyFont="1" applyFill="1" applyBorder="1" applyAlignment="1">
      <alignment horizontal="center" vertical="center" wrapText="1"/>
    </xf>
    <xf numFmtId="0" fontId="30" fillId="11" borderId="4" xfId="0" applyFont="1" applyFill="1" applyBorder="1" applyAlignment="1">
      <alignment horizontal="center" vertical="center" wrapText="1"/>
    </xf>
    <xf numFmtId="0" fontId="30" fillId="11" borderId="5" xfId="0" applyFont="1" applyFill="1" applyBorder="1" applyAlignment="1">
      <alignment horizontal="center" vertical="center" wrapText="1"/>
    </xf>
    <xf numFmtId="3" fontId="30" fillId="11" borderId="4" xfId="0" applyNumberFormat="1" applyFont="1" applyFill="1" applyBorder="1" applyAlignment="1">
      <alignment horizontal="center" vertical="center" wrapText="1"/>
    </xf>
    <xf numFmtId="164" fontId="30" fillId="11" borderId="4" xfId="0" applyNumberFormat="1" applyFont="1" applyFill="1" applyBorder="1" applyAlignment="1">
      <alignment horizontal="right" vertical="center" wrapText="1"/>
    </xf>
    <xf numFmtId="4" fontId="30" fillId="11" borderId="4" xfId="0" applyNumberFormat="1" applyFont="1" applyFill="1" applyBorder="1" applyAlignment="1">
      <alignment horizontal="center" vertical="center" wrapText="1"/>
    </xf>
    <xf numFmtId="4" fontId="30" fillId="11" borderId="22" xfId="0" applyNumberFormat="1" applyFont="1" applyFill="1" applyBorder="1" applyAlignment="1">
      <alignment horizontal="center" vertical="center" wrapText="1"/>
    </xf>
    <xf numFmtId="0" fontId="29" fillId="11" borderId="15" xfId="0" applyFont="1" applyFill="1" applyBorder="1" applyAlignment="1">
      <alignment horizontal="center" vertical="center" wrapText="1"/>
    </xf>
    <xf numFmtId="0" fontId="29" fillId="11" borderId="27" xfId="0" applyFont="1" applyFill="1" applyBorder="1" applyAlignment="1">
      <alignment horizontal="center" vertical="center" wrapText="1"/>
    </xf>
    <xf numFmtId="0" fontId="29" fillId="14" borderId="7" xfId="0" applyFont="1" applyFill="1" applyBorder="1" applyAlignment="1">
      <alignment horizontal="center" vertical="center" wrapText="1"/>
    </xf>
    <xf numFmtId="0" fontId="30" fillId="14" borderId="20" xfId="0" applyFont="1" applyFill="1" applyBorder="1" applyAlignment="1">
      <alignment horizontal="center" vertical="center" wrapText="1"/>
    </xf>
    <xf numFmtId="0" fontId="30" fillId="14" borderId="5" xfId="0" applyFont="1" applyFill="1" applyBorder="1" applyAlignment="1">
      <alignment horizontal="center" vertical="center" wrapText="1"/>
    </xf>
    <xf numFmtId="3" fontId="30" fillId="14" borderId="4" xfId="0" applyNumberFormat="1" applyFont="1" applyFill="1" applyBorder="1" applyAlignment="1">
      <alignment horizontal="center" vertical="center" wrapText="1"/>
    </xf>
    <xf numFmtId="0" fontId="30" fillId="14" borderId="4" xfId="0" applyFont="1" applyFill="1" applyBorder="1" applyAlignment="1">
      <alignment horizontal="center" vertical="center" wrapText="1"/>
    </xf>
    <xf numFmtId="164" fontId="30" fillId="14" borderId="4" xfId="0" applyNumberFormat="1" applyFont="1" applyFill="1" applyBorder="1" applyAlignment="1">
      <alignment horizontal="right" vertical="center" wrapText="1"/>
    </xf>
    <xf numFmtId="0" fontId="29" fillId="14" borderId="19" xfId="0" applyFont="1" applyFill="1" applyBorder="1" applyAlignment="1">
      <alignment horizontal="center" vertical="center" wrapText="1"/>
    </xf>
    <xf numFmtId="0" fontId="30" fillId="14" borderId="1" xfId="0" applyFont="1" applyFill="1" applyBorder="1" applyAlignment="1">
      <alignment horizontal="center" vertical="center" wrapText="1"/>
    </xf>
    <xf numFmtId="0" fontId="30" fillId="14" borderId="6" xfId="0" applyFont="1" applyFill="1" applyBorder="1" applyAlignment="1">
      <alignment horizontal="center" vertical="center" wrapText="1"/>
    </xf>
    <xf numFmtId="3" fontId="30" fillId="14" borderId="1" xfId="0" applyNumberFormat="1" applyFont="1" applyFill="1" applyBorder="1" applyAlignment="1">
      <alignment horizontal="center" vertical="center" wrapText="1"/>
    </xf>
    <xf numFmtId="164" fontId="30" fillId="14" borderId="1" xfId="0" applyNumberFormat="1" applyFont="1" applyFill="1" applyBorder="1" applyAlignment="1">
      <alignment horizontal="right" vertical="center" wrapText="1"/>
    </xf>
    <xf numFmtId="4" fontId="30" fillId="14" borderId="4" xfId="0" applyNumberFormat="1" applyFont="1" applyFill="1" applyBorder="1" applyAlignment="1">
      <alignment horizontal="center" vertical="center" wrapText="1"/>
    </xf>
    <xf numFmtId="4" fontId="30" fillId="14" borderId="22" xfId="0" applyNumberFormat="1" applyFont="1" applyFill="1" applyBorder="1" applyAlignment="1">
      <alignment horizontal="center" vertical="center" wrapText="1"/>
    </xf>
    <xf numFmtId="4" fontId="30" fillId="14" borderId="1" xfId="0" applyNumberFormat="1" applyFont="1" applyFill="1" applyBorder="1" applyAlignment="1">
      <alignment horizontal="center" vertical="center" wrapText="1"/>
    </xf>
    <xf numFmtId="4" fontId="30" fillId="14" borderId="23" xfId="0" applyNumberFormat="1" applyFont="1" applyFill="1" applyBorder="1" applyAlignment="1">
      <alignment horizontal="center" vertical="center" wrapText="1"/>
    </xf>
    <xf numFmtId="4" fontId="34" fillId="19" borderId="23" xfId="0" applyNumberFormat="1" applyFont="1" applyFill="1" applyBorder="1" applyAlignment="1">
      <alignment horizontal="center" vertical="center" wrapText="1"/>
    </xf>
    <xf numFmtId="0" fontId="32" fillId="18" borderId="0" xfId="0" applyFont="1" applyFill="1" applyAlignment="1">
      <alignment horizontal="center" vertical="center" wrapText="1"/>
    </xf>
    <xf numFmtId="0" fontId="31" fillId="18" borderId="38" xfId="0" applyFont="1" applyFill="1" applyBorder="1" applyAlignment="1">
      <alignment horizontal="center" vertical="center" wrapText="1"/>
    </xf>
    <xf numFmtId="0" fontId="31" fillId="18" borderId="27" xfId="0" applyFont="1" applyFill="1" applyBorder="1" applyAlignment="1">
      <alignment horizontal="center" vertical="center" wrapText="1"/>
    </xf>
    <xf numFmtId="0" fontId="30" fillId="14" borderId="3" xfId="0" applyFont="1" applyFill="1" applyBorder="1" applyAlignment="1">
      <alignment horizontal="center" vertical="center" wrapText="1"/>
    </xf>
    <xf numFmtId="4" fontId="30" fillId="14" borderId="3" xfId="0" applyNumberFormat="1" applyFont="1" applyFill="1" applyBorder="1" applyAlignment="1">
      <alignment horizontal="center" vertical="center" wrapText="1"/>
    </xf>
    <xf numFmtId="4" fontId="30" fillId="14" borderId="24" xfId="0" applyNumberFormat="1" applyFont="1" applyFill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4" fontId="30" fillId="0" borderId="2" xfId="0" applyNumberFormat="1" applyFont="1" applyBorder="1" applyAlignment="1">
      <alignment horizontal="center" vertical="center" wrapText="1"/>
    </xf>
    <xf numFmtId="4" fontId="30" fillId="0" borderId="28" xfId="0" applyNumberFormat="1" applyFont="1" applyBorder="1" applyAlignment="1">
      <alignment horizontal="center" vertical="center" wrapText="1"/>
    </xf>
    <xf numFmtId="164" fontId="31" fillId="0" borderId="15" xfId="0" applyNumberFormat="1" applyFont="1" applyBorder="1" applyAlignment="1">
      <alignment horizontal="center" vertical="center" wrapText="1"/>
    </xf>
    <xf numFmtId="0" fontId="31" fillId="0" borderId="4" xfId="0" applyFont="1" applyBorder="1" applyAlignment="1">
      <alignment horizontal="center" vertical="center" wrapText="1"/>
    </xf>
    <xf numFmtId="164" fontId="31" fillId="0" borderId="2" xfId="0" applyNumberFormat="1" applyFont="1" applyBorder="1" applyAlignment="1">
      <alignment horizontal="center" vertical="center" wrapText="1"/>
    </xf>
    <xf numFmtId="0" fontId="31" fillId="0" borderId="22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4" fontId="30" fillId="0" borderId="1" xfId="0" applyNumberFormat="1" applyFont="1" applyBorder="1" applyAlignment="1">
      <alignment horizontal="center" vertical="center" wrapText="1"/>
    </xf>
    <xf numFmtId="4" fontId="30" fillId="0" borderId="23" xfId="0" applyNumberFormat="1" applyFont="1" applyBorder="1" applyAlignment="1">
      <alignment horizontal="center" vertical="center" wrapText="1"/>
    </xf>
    <xf numFmtId="164" fontId="31" fillId="0" borderId="18" xfId="0" applyNumberFormat="1" applyFont="1" applyBorder="1" applyAlignment="1">
      <alignment horizontal="center" vertical="center" wrapText="1"/>
    </xf>
    <xf numFmtId="0" fontId="31" fillId="0" borderId="41" xfId="0" applyFont="1" applyBorder="1" applyAlignment="1">
      <alignment horizontal="center" vertical="center" wrapText="1"/>
    </xf>
    <xf numFmtId="164" fontId="31" fillId="0" borderId="1" xfId="0" applyNumberFormat="1" applyFont="1" applyBorder="1" applyAlignment="1">
      <alignment horizontal="center" vertical="center" wrapText="1"/>
    </xf>
    <xf numFmtId="0" fontId="31" fillId="0" borderId="59" xfId="0" applyFont="1" applyBorder="1" applyAlignment="1">
      <alignment horizontal="center" vertical="center" wrapText="1"/>
    </xf>
    <xf numFmtId="164" fontId="31" fillId="0" borderId="62" xfId="0" applyNumberFormat="1" applyFont="1" applyBorder="1" applyAlignment="1">
      <alignment horizontal="center" vertical="center" wrapText="1"/>
    </xf>
    <xf numFmtId="164" fontId="31" fillId="0" borderId="4" xfId="0" applyNumberFormat="1" applyFont="1" applyBorder="1" applyAlignment="1">
      <alignment horizontal="center" vertical="center" wrapText="1"/>
    </xf>
    <xf numFmtId="164" fontId="31" fillId="0" borderId="30" xfId="0" applyNumberFormat="1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1" fillId="0" borderId="23" xfId="0" applyFont="1" applyBorder="1" applyAlignment="1">
      <alignment horizontal="center" vertical="center" wrapText="1"/>
    </xf>
    <xf numFmtId="0" fontId="30" fillId="0" borderId="18" xfId="0" applyFont="1" applyBorder="1" applyAlignment="1">
      <alignment horizontal="center" vertical="center" wrapText="1"/>
    </xf>
    <xf numFmtId="4" fontId="30" fillId="0" borderId="18" xfId="0" applyNumberFormat="1" applyFont="1" applyBorder="1" applyAlignment="1">
      <alignment horizontal="center" vertical="center" wrapText="1"/>
    </xf>
    <xf numFmtId="4" fontId="30" fillId="0" borderId="29" xfId="0" applyNumberFormat="1" applyFont="1" applyBorder="1" applyAlignment="1">
      <alignment horizontal="center" vertical="center" wrapText="1"/>
    </xf>
    <xf numFmtId="164" fontId="31" fillId="0" borderId="9" xfId="0" applyNumberFormat="1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164" fontId="31" fillId="0" borderId="3" xfId="0" applyNumberFormat="1" applyFont="1" applyBorder="1" applyAlignment="1">
      <alignment horizontal="center" vertical="center" wrapText="1"/>
    </xf>
    <xf numFmtId="0" fontId="31" fillId="0" borderId="24" xfId="0" applyFont="1" applyBorder="1" applyAlignment="1">
      <alignment horizontal="center" vertical="center" wrapText="1"/>
    </xf>
    <xf numFmtId="0" fontId="29" fillId="9" borderId="7" xfId="0" applyFont="1" applyFill="1" applyBorder="1" applyAlignment="1">
      <alignment horizontal="center" vertical="center" wrapText="1"/>
    </xf>
    <xf numFmtId="0" fontId="30" fillId="9" borderId="4" xfId="0" applyFont="1" applyFill="1" applyBorder="1" applyAlignment="1">
      <alignment horizontal="center" vertical="center" wrapText="1"/>
    </xf>
    <xf numFmtId="0" fontId="30" fillId="9" borderId="36" xfId="0" applyFont="1" applyFill="1" applyBorder="1" applyAlignment="1">
      <alignment horizontal="center" vertical="center" wrapText="1"/>
    </xf>
    <xf numFmtId="164" fontId="30" fillId="9" borderId="4" xfId="0" applyNumberFormat="1" applyFont="1" applyFill="1" applyBorder="1" applyAlignment="1">
      <alignment horizontal="right" vertical="center" wrapText="1"/>
    </xf>
    <xf numFmtId="164" fontId="30" fillId="9" borderId="4" xfId="0" applyNumberFormat="1" applyFont="1" applyFill="1" applyBorder="1" applyAlignment="1">
      <alignment horizontal="center" vertical="center" wrapText="1"/>
    </xf>
    <xf numFmtId="164" fontId="30" fillId="9" borderId="22" xfId="0" applyNumberFormat="1" applyFont="1" applyFill="1" applyBorder="1" applyAlignment="1">
      <alignment horizontal="center" vertical="center" wrapText="1"/>
    </xf>
    <xf numFmtId="0" fontId="29" fillId="9" borderId="8" xfId="0" applyFont="1" applyFill="1" applyBorder="1" applyAlignment="1">
      <alignment horizontal="center" vertical="center" wrapText="1"/>
    </xf>
    <xf numFmtId="0" fontId="30" fillId="9" borderId="1" xfId="0" applyFont="1" applyFill="1" applyBorder="1" applyAlignment="1">
      <alignment horizontal="center" vertical="center" wrapText="1"/>
    </xf>
    <xf numFmtId="164" fontId="30" fillId="9" borderId="1" xfId="0" applyNumberFormat="1" applyFont="1" applyFill="1" applyBorder="1" applyAlignment="1">
      <alignment horizontal="right" vertical="center" wrapText="1"/>
    </xf>
    <xf numFmtId="164" fontId="30" fillId="9" borderId="1" xfId="0" applyNumberFormat="1" applyFont="1" applyFill="1" applyBorder="1" applyAlignment="1">
      <alignment horizontal="center" vertical="center" wrapText="1"/>
    </xf>
    <xf numFmtId="164" fontId="30" fillId="9" borderId="23" xfId="0" applyNumberFormat="1" applyFont="1" applyFill="1" applyBorder="1" applyAlignment="1">
      <alignment horizontal="center" vertical="center" wrapText="1"/>
    </xf>
    <xf numFmtId="0" fontId="29" fillId="9" borderId="9" xfId="0" applyFont="1" applyFill="1" applyBorder="1" applyAlignment="1">
      <alignment horizontal="center" vertical="center" wrapText="1"/>
    </xf>
    <xf numFmtId="0" fontId="30" fillId="9" borderId="3" xfId="0" applyFont="1" applyFill="1" applyBorder="1" applyAlignment="1">
      <alignment horizontal="center" vertical="center" wrapText="1"/>
    </xf>
    <xf numFmtId="164" fontId="30" fillId="9" borderId="3" xfId="0" applyNumberFormat="1" applyFont="1" applyFill="1" applyBorder="1" applyAlignment="1">
      <alignment horizontal="right" vertical="center" wrapText="1"/>
    </xf>
    <xf numFmtId="164" fontId="30" fillId="9" borderId="3" xfId="0" applyNumberFormat="1" applyFont="1" applyFill="1" applyBorder="1" applyAlignment="1">
      <alignment horizontal="center" vertical="center" wrapText="1"/>
    </xf>
    <xf numFmtId="164" fontId="30" fillId="9" borderId="24" xfId="0" applyNumberFormat="1" applyFont="1" applyFill="1" applyBorder="1" applyAlignment="1">
      <alignment horizontal="center" vertical="center" wrapText="1"/>
    </xf>
    <xf numFmtId="0" fontId="29" fillId="4" borderId="8" xfId="0" applyFont="1" applyFill="1" applyBorder="1" applyAlignment="1">
      <alignment horizontal="center" vertical="center" wrapText="1"/>
    </xf>
    <xf numFmtId="0" fontId="30" fillId="4" borderId="1" xfId="0" applyFont="1" applyFill="1" applyBorder="1" applyAlignment="1">
      <alignment horizontal="center" vertical="center" wrapText="1"/>
    </xf>
    <xf numFmtId="0" fontId="30" fillId="4" borderId="6" xfId="0" applyFont="1" applyFill="1" applyBorder="1" applyAlignment="1">
      <alignment horizontal="center" vertical="center" wrapText="1"/>
    </xf>
    <xf numFmtId="49" fontId="30" fillId="4" borderId="1" xfId="0" applyNumberFormat="1" applyFont="1" applyFill="1" applyBorder="1" applyAlignment="1">
      <alignment horizontal="center" vertical="center" wrapText="1"/>
    </xf>
    <xf numFmtId="3" fontId="30" fillId="4" borderId="1" xfId="0" applyNumberFormat="1" applyFont="1" applyFill="1" applyBorder="1" applyAlignment="1">
      <alignment horizontal="center" vertical="center" wrapText="1"/>
    </xf>
    <xf numFmtId="164" fontId="30" fillId="4" borderId="1" xfId="0" applyNumberFormat="1" applyFont="1" applyFill="1" applyBorder="1" applyAlignment="1">
      <alignment horizontal="right" vertical="center" wrapText="1"/>
    </xf>
    <xf numFmtId="0" fontId="29" fillId="4" borderId="9" xfId="0" applyFont="1" applyFill="1" applyBorder="1" applyAlignment="1">
      <alignment horizontal="center" vertical="center" wrapText="1"/>
    </xf>
    <xf numFmtId="0" fontId="30" fillId="4" borderId="3" xfId="0" applyFont="1" applyFill="1" applyBorder="1" applyAlignment="1">
      <alignment horizontal="center" vertical="center" wrapText="1"/>
    </xf>
    <xf numFmtId="0" fontId="30" fillId="4" borderId="10" xfId="0" applyFont="1" applyFill="1" applyBorder="1" applyAlignment="1">
      <alignment horizontal="center" vertical="center" wrapText="1"/>
    </xf>
    <xf numFmtId="49" fontId="30" fillId="4" borderId="3" xfId="0" applyNumberFormat="1" applyFont="1" applyFill="1" applyBorder="1" applyAlignment="1">
      <alignment horizontal="center" vertical="center" wrapText="1"/>
    </xf>
    <xf numFmtId="3" fontId="30" fillId="4" borderId="3" xfId="0" applyNumberFormat="1" applyFont="1" applyFill="1" applyBorder="1" applyAlignment="1">
      <alignment horizontal="center" vertical="center" wrapText="1"/>
    </xf>
    <xf numFmtId="164" fontId="30" fillId="4" borderId="3" xfId="0" applyNumberFormat="1" applyFont="1" applyFill="1" applyBorder="1" applyAlignment="1">
      <alignment horizontal="right" vertical="center" wrapText="1"/>
    </xf>
    <xf numFmtId="4" fontId="30" fillId="4" borderId="1" xfId="0" applyNumberFormat="1" applyFont="1" applyFill="1" applyBorder="1" applyAlignment="1">
      <alignment horizontal="center" vertical="center" wrapText="1"/>
    </xf>
    <xf numFmtId="4" fontId="30" fillId="4" borderId="23" xfId="0" applyNumberFormat="1" applyFont="1" applyFill="1" applyBorder="1" applyAlignment="1">
      <alignment horizontal="center" vertical="center" wrapText="1"/>
    </xf>
    <xf numFmtId="4" fontId="30" fillId="4" borderId="3" xfId="0" applyNumberFormat="1" applyFont="1" applyFill="1" applyBorder="1" applyAlignment="1">
      <alignment horizontal="center" vertical="center" wrapText="1"/>
    </xf>
    <xf numFmtId="4" fontId="30" fillId="4" borderId="24" xfId="0" applyNumberFormat="1" applyFont="1" applyFill="1" applyBorder="1" applyAlignment="1">
      <alignment horizontal="center" vertical="center" wrapText="1"/>
    </xf>
    <xf numFmtId="0" fontId="29" fillId="0" borderId="8" xfId="0" applyFont="1" applyBorder="1" applyAlignment="1">
      <alignment horizontal="center" vertical="center" wrapText="1"/>
    </xf>
    <xf numFmtId="0" fontId="30" fillId="0" borderId="6" xfId="0" applyFont="1" applyBorder="1" applyAlignment="1">
      <alignment horizontal="center" vertical="center" wrapText="1"/>
    </xf>
    <xf numFmtId="3" fontId="30" fillId="0" borderId="1" xfId="0" applyNumberFormat="1" applyFont="1" applyBorder="1" applyAlignment="1">
      <alignment horizontal="center" vertical="center" wrapText="1"/>
    </xf>
    <xf numFmtId="164" fontId="30" fillId="0" borderId="1" xfId="0" applyNumberFormat="1" applyFont="1" applyBorder="1" applyAlignment="1">
      <alignment horizontal="right" vertical="center" wrapText="1"/>
    </xf>
    <xf numFmtId="164" fontId="31" fillId="0" borderId="1" xfId="0" applyNumberFormat="1" applyFont="1" applyBorder="1" applyAlignment="1">
      <alignment horizontal="right" vertical="center" wrapText="1"/>
    </xf>
    <xf numFmtId="0" fontId="30" fillId="5" borderId="4" xfId="0" applyFont="1" applyFill="1" applyBorder="1" applyAlignment="1">
      <alignment horizontal="center" vertical="center" wrapText="1"/>
    </xf>
    <xf numFmtId="4" fontId="30" fillId="5" borderId="4" xfId="0" applyNumberFormat="1" applyFont="1" applyFill="1" applyBorder="1" applyAlignment="1">
      <alignment horizontal="center" vertical="center" wrapText="1"/>
    </xf>
    <xf numFmtId="4" fontId="30" fillId="5" borderId="22" xfId="0" applyNumberFormat="1" applyFont="1" applyFill="1" applyBorder="1" applyAlignment="1">
      <alignment horizontal="center" vertical="center" wrapText="1"/>
    </xf>
    <xf numFmtId="0" fontId="30" fillId="5" borderId="3" xfId="0" applyFont="1" applyFill="1" applyBorder="1" applyAlignment="1">
      <alignment horizontal="center" vertical="center" wrapText="1"/>
    </xf>
    <xf numFmtId="4" fontId="30" fillId="5" borderId="3" xfId="0" applyNumberFormat="1" applyFont="1" applyFill="1" applyBorder="1" applyAlignment="1">
      <alignment horizontal="center" vertical="center" wrapText="1"/>
    </xf>
    <xf numFmtId="4" fontId="30" fillId="5" borderId="24" xfId="0" applyNumberFormat="1" applyFont="1" applyFill="1" applyBorder="1" applyAlignment="1">
      <alignment horizontal="center" vertical="center" wrapText="1"/>
    </xf>
    <xf numFmtId="0" fontId="29" fillId="0" borderId="12" xfId="0" applyFont="1" applyBorder="1" applyAlignment="1">
      <alignment horizontal="center" vertical="center" wrapText="1"/>
    </xf>
    <xf numFmtId="0" fontId="30" fillId="0" borderId="13" xfId="0" applyFont="1" applyBorder="1" applyAlignment="1">
      <alignment horizontal="center" vertical="center" wrapText="1"/>
    </xf>
    <xf numFmtId="0" fontId="30" fillId="0" borderId="14" xfId="0" applyFont="1" applyBorder="1" applyAlignment="1">
      <alignment horizontal="center" vertical="center" wrapText="1"/>
    </xf>
    <xf numFmtId="3" fontId="30" fillId="0" borderId="13" xfId="0" applyNumberFormat="1" applyFont="1" applyBorder="1" applyAlignment="1">
      <alignment horizontal="center" vertical="center" wrapText="1"/>
    </xf>
    <xf numFmtId="164" fontId="30" fillId="0" borderId="13" xfId="0" applyNumberFormat="1" applyFont="1" applyBorder="1" applyAlignment="1">
      <alignment horizontal="right" vertical="center" wrapText="1"/>
    </xf>
    <xf numFmtId="164" fontId="31" fillId="0" borderId="13" xfId="0" applyNumberFormat="1" applyFont="1" applyBorder="1" applyAlignment="1">
      <alignment horizontal="right" vertical="center" wrapText="1"/>
    </xf>
    <xf numFmtId="4" fontId="30" fillId="0" borderId="13" xfId="0" applyNumberFormat="1" applyFont="1" applyBorder="1" applyAlignment="1">
      <alignment horizontal="center" vertical="center" wrapText="1"/>
    </xf>
    <xf numFmtId="4" fontId="30" fillId="0" borderId="25" xfId="0" applyNumberFormat="1" applyFont="1" applyBorder="1" applyAlignment="1">
      <alignment horizontal="center" vertical="center" wrapText="1"/>
    </xf>
    <xf numFmtId="0" fontId="31" fillId="0" borderId="15" xfId="0" applyFont="1" applyBorder="1" applyAlignment="1">
      <alignment horizontal="center" vertical="center" wrapText="1"/>
    </xf>
    <xf numFmtId="0" fontId="31" fillId="0" borderId="27" xfId="0" applyFont="1" applyBorder="1" applyAlignment="1">
      <alignment horizontal="center" vertical="center" wrapText="1"/>
    </xf>
    <xf numFmtId="4" fontId="30" fillId="0" borderId="48" xfId="0" applyNumberFormat="1" applyFont="1" applyBorder="1" applyAlignment="1">
      <alignment horizontal="center" vertical="center" wrapText="1"/>
    </xf>
    <xf numFmtId="0" fontId="29" fillId="0" borderId="17" xfId="0" applyFont="1" applyBorder="1" applyAlignment="1">
      <alignment horizontal="center" vertical="center" wrapText="1"/>
    </xf>
    <xf numFmtId="164" fontId="30" fillId="0" borderId="2" xfId="0" applyNumberFormat="1" applyFont="1" applyBorder="1" applyAlignment="1">
      <alignment horizontal="right" vertical="center" wrapText="1"/>
    </xf>
    <xf numFmtId="164" fontId="31" fillId="0" borderId="2" xfId="0" applyNumberFormat="1" applyFont="1" applyBorder="1" applyAlignment="1">
      <alignment horizontal="right" vertical="center" wrapText="1"/>
    </xf>
    <xf numFmtId="164" fontId="31" fillId="20" borderId="37" xfId="0" applyNumberFormat="1" applyFont="1" applyFill="1" applyBorder="1" applyAlignment="1">
      <alignment horizontal="center" vertical="center" wrapText="1"/>
    </xf>
    <xf numFmtId="164" fontId="31" fillId="20" borderId="0" xfId="0" applyNumberFormat="1" applyFont="1" applyFill="1" applyAlignment="1">
      <alignment horizontal="center" vertical="center" wrapText="1"/>
    </xf>
    <xf numFmtId="164" fontId="31" fillId="20" borderId="57" xfId="0" applyNumberFormat="1" applyFont="1" applyFill="1" applyBorder="1" applyAlignment="1">
      <alignment horizontal="center" vertical="center" wrapText="1"/>
    </xf>
    <xf numFmtId="0" fontId="32" fillId="0" borderId="0" xfId="0" applyFont="1"/>
    <xf numFmtId="0" fontId="30" fillId="0" borderId="11" xfId="0" applyFont="1" applyBorder="1" applyAlignment="1">
      <alignment horizontal="center" vertical="center" wrapText="1"/>
    </xf>
    <xf numFmtId="3" fontId="30" fillId="0" borderId="2" xfId="0" applyNumberFormat="1" applyFont="1" applyBorder="1" applyAlignment="1">
      <alignment horizontal="center" vertical="center" wrapText="1"/>
    </xf>
    <xf numFmtId="164" fontId="31" fillId="18" borderId="37" xfId="0" applyNumberFormat="1" applyFont="1" applyFill="1" applyBorder="1" applyAlignment="1">
      <alignment horizontal="center" vertical="center" wrapText="1"/>
    </xf>
    <xf numFmtId="0" fontId="29" fillId="14" borderId="8" xfId="0" applyFont="1" applyFill="1" applyBorder="1" applyAlignment="1">
      <alignment horizontal="center" vertical="center" wrapText="1"/>
    </xf>
    <xf numFmtId="0" fontId="29" fillId="11" borderId="8" xfId="0" applyFont="1" applyFill="1" applyBorder="1" applyAlignment="1">
      <alignment horizontal="center" vertical="center" wrapText="1"/>
    </xf>
    <xf numFmtId="0" fontId="30" fillId="11" borderId="1" xfId="0" applyFont="1" applyFill="1" applyBorder="1" applyAlignment="1">
      <alignment horizontal="center" vertical="center" wrapText="1"/>
    </xf>
    <xf numFmtId="0" fontId="30" fillId="11" borderId="6" xfId="0" applyFont="1" applyFill="1" applyBorder="1" applyAlignment="1">
      <alignment horizontal="center" vertical="center" wrapText="1"/>
    </xf>
    <xf numFmtId="3" fontId="30" fillId="11" borderId="1" xfId="0" applyNumberFormat="1" applyFont="1" applyFill="1" applyBorder="1" applyAlignment="1">
      <alignment horizontal="center" vertical="center" wrapText="1"/>
    </xf>
    <xf numFmtId="164" fontId="30" fillId="11" borderId="1" xfId="0" applyNumberFormat="1" applyFont="1" applyFill="1" applyBorder="1" applyAlignment="1">
      <alignment horizontal="right" vertical="center" wrapText="1"/>
    </xf>
    <xf numFmtId="4" fontId="30" fillId="11" borderId="1" xfId="0" applyNumberFormat="1" applyFont="1" applyFill="1" applyBorder="1" applyAlignment="1">
      <alignment horizontal="center" vertical="center" wrapText="1"/>
    </xf>
    <xf numFmtId="4" fontId="30" fillId="11" borderId="48" xfId="0" applyNumberFormat="1" applyFont="1" applyFill="1" applyBorder="1" applyAlignment="1">
      <alignment horizontal="center" vertical="center" wrapText="1"/>
    </xf>
    <xf numFmtId="3" fontId="30" fillId="9" borderId="1" xfId="0" applyNumberFormat="1" applyFont="1" applyFill="1" applyBorder="1" applyAlignment="1">
      <alignment horizontal="center" vertical="center" wrapText="1"/>
    </xf>
    <xf numFmtId="4" fontId="30" fillId="9" borderId="1" xfId="0" applyNumberFormat="1" applyFont="1" applyFill="1" applyBorder="1" applyAlignment="1">
      <alignment horizontal="center" vertical="center" wrapText="1"/>
    </xf>
    <xf numFmtId="4" fontId="30" fillId="9" borderId="48" xfId="0" applyNumberFormat="1" applyFont="1" applyFill="1" applyBorder="1" applyAlignment="1">
      <alignment horizontal="center" vertical="center" wrapText="1"/>
    </xf>
    <xf numFmtId="3" fontId="30" fillId="9" borderId="4" xfId="0" applyNumberFormat="1" applyFont="1" applyFill="1" applyBorder="1" applyAlignment="1">
      <alignment horizontal="center" vertical="center" wrapText="1"/>
    </xf>
    <xf numFmtId="4" fontId="30" fillId="9" borderId="4" xfId="0" applyNumberFormat="1" applyFont="1" applyFill="1" applyBorder="1" applyAlignment="1">
      <alignment horizontal="center" vertical="center" wrapText="1"/>
    </xf>
    <xf numFmtId="4" fontId="30" fillId="9" borderId="64" xfId="0" applyNumberFormat="1" applyFont="1" applyFill="1" applyBorder="1" applyAlignment="1">
      <alignment horizontal="center" vertical="center" wrapText="1"/>
    </xf>
    <xf numFmtId="4" fontId="30" fillId="0" borderId="67" xfId="0" applyNumberFormat="1" applyFont="1" applyBorder="1" applyAlignment="1">
      <alignment horizontal="center" vertical="center" wrapText="1"/>
    </xf>
    <xf numFmtId="4" fontId="30" fillId="14" borderId="48" xfId="0" applyNumberFormat="1" applyFont="1" applyFill="1" applyBorder="1" applyAlignment="1">
      <alignment horizontal="center" vertical="center" wrapText="1"/>
    </xf>
    <xf numFmtId="164" fontId="31" fillId="20" borderId="40" xfId="0" applyNumberFormat="1" applyFont="1" applyFill="1" applyBorder="1" applyAlignment="1">
      <alignment horizontal="center" vertical="center" wrapText="1"/>
    </xf>
    <xf numFmtId="0" fontId="32" fillId="20" borderId="0" xfId="0" applyFont="1" applyFill="1" applyAlignment="1">
      <alignment horizontal="center" vertical="center" wrapText="1"/>
    </xf>
    <xf numFmtId="0" fontId="32" fillId="20" borderId="57" xfId="0" applyFont="1" applyFill="1" applyBorder="1" applyAlignment="1">
      <alignment horizontal="center" vertical="center" wrapText="1"/>
    </xf>
    <xf numFmtId="4" fontId="34" fillId="19" borderId="48" xfId="0" applyNumberFormat="1" applyFont="1" applyFill="1" applyBorder="1" applyAlignment="1">
      <alignment horizontal="center" vertical="center" wrapText="1"/>
    </xf>
    <xf numFmtId="164" fontId="31" fillId="20" borderId="42" xfId="0" applyNumberFormat="1" applyFont="1" applyFill="1" applyBorder="1" applyAlignment="1">
      <alignment horizontal="center" vertical="center" wrapText="1"/>
    </xf>
    <xf numFmtId="0" fontId="32" fillId="20" borderId="35" xfId="0" applyFont="1" applyFill="1" applyBorder="1" applyAlignment="1">
      <alignment horizontal="center" vertical="center" wrapText="1"/>
    </xf>
    <xf numFmtId="164" fontId="31" fillId="20" borderId="35" xfId="0" applyNumberFormat="1" applyFont="1" applyFill="1" applyBorder="1" applyAlignment="1">
      <alignment horizontal="center" vertical="center" wrapText="1"/>
    </xf>
    <xf numFmtId="0" fontId="32" fillId="20" borderId="58" xfId="0" applyFont="1" applyFill="1" applyBorder="1" applyAlignment="1">
      <alignment horizontal="center" vertical="center" wrapText="1"/>
    </xf>
    <xf numFmtId="0" fontId="29" fillId="4" borderId="12" xfId="0" applyFont="1" applyFill="1" applyBorder="1" applyAlignment="1">
      <alignment horizontal="center" vertical="center" wrapText="1"/>
    </xf>
    <xf numFmtId="0" fontId="30" fillId="4" borderId="13" xfId="0" applyFont="1" applyFill="1" applyBorder="1" applyAlignment="1">
      <alignment horizontal="center" vertical="center" wrapText="1"/>
    </xf>
    <xf numFmtId="0" fontId="30" fillId="4" borderId="14" xfId="0" applyFont="1" applyFill="1" applyBorder="1" applyAlignment="1">
      <alignment horizontal="center" vertical="center" wrapText="1"/>
    </xf>
    <xf numFmtId="3" fontId="30" fillId="4" borderId="13" xfId="0" applyNumberFormat="1" applyFont="1" applyFill="1" applyBorder="1" applyAlignment="1">
      <alignment horizontal="center" vertical="center" wrapText="1"/>
    </xf>
    <xf numFmtId="164" fontId="30" fillId="4" borderId="13" xfId="0" applyNumberFormat="1" applyFont="1" applyFill="1" applyBorder="1" applyAlignment="1">
      <alignment horizontal="right" vertical="center" wrapText="1"/>
    </xf>
    <xf numFmtId="164" fontId="31" fillId="4" borderId="13" xfId="0" applyNumberFormat="1" applyFont="1" applyFill="1" applyBorder="1" applyAlignment="1">
      <alignment horizontal="right" vertical="center" wrapText="1"/>
    </xf>
    <xf numFmtId="4" fontId="30" fillId="4" borderId="13" xfId="0" applyNumberFormat="1" applyFont="1" applyFill="1" applyBorder="1" applyAlignment="1">
      <alignment horizontal="center" vertical="center" wrapText="1"/>
    </xf>
    <xf numFmtId="4" fontId="30" fillId="4" borderId="67" xfId="0" applyNumberFormat="1" applyFont="1" applyFill="1" applyBorder="1" applyAlignment="1">
      <alignment horizontal="center" vertical="center" wrapText="1"/>
    </xf>
    <xf numFmtId="0" fontId="29" fillId="0" borderId="30" xfId="0" applyFont="1" applyBorder="1" applyAlignment="1">
      <alignment horizontal="center" vertical="center" wrapText="1"/>
    </xf>
    <xf numFmtId="0" fontId="29" fillId="5" borderId="7" xfId="0" applyFont="1" applyFill="1" applyBorder="1" applyAlignment="1">
      <alignment horizontal="center" vertical="center" wrapText="1"/>
    </xf>
    <xf numFmtId="0" fontId="29" fillId="5" borderId="9" xfId="0" applyFont="1" applyFill="1" applyBorder="1" applyAlignment="1">
      <alignment horizontal="center" vertical="center" wrapText="1"/>
    </xf>
    <xf numFmtId="164" fontId="30" fillId="5" borderId="4" xfId="0" applyNumberFormat="1" applyFont="1" applyFill="1" applyBorder="1" applyAlignment="1">
      <alignment horizontal="right" vertical="center" wrapText="1"/>
    </xf>
    <xf numFmtId="164" fontId="30" fillId="5" borderId="3" xfId="0" applyNumberFormat="1" applyFont="1" applyFill="1" applyBorder="1" applyAlignment="1">
      <alignment horizontal="right" vertical="center" wrapText="1"/>
    </xf>
    <xf numFmtId="164" fontId="30" fillId="0" borderId="18" xfId="0" applyNumberFormat="1" applyFont="1" applyBorder="1" applyAlignment="1">
      <alignment horizontal="right" vertical="center" wrapText="1"/>
    </xf>
    <xf numFmtId="164" fontId="31" fillId="0" borderId="18" xfId="0" applyNumberFormat="1" applyFont="1" applyBorder="1" applyAlignment="1">
      <alignment horizontal="right" vertical="center" wrapText="1"/>
    </xf>
    <xf numFmtId="0" fontId="30" fillId="0" borderId="21" xfId="0" applyFont="1" applyBorder="1" applyAlignment="1">
      <alignment horizontal="center" vertical="center" wrapText="1"/>
    </xf>
    <xf numFmtId="0" fontId="29" fillId="5" borderId="12" xfId="0" applyFont="1" applyFill="1" applyBorder="1" applyAlignment="1">
      <alignment horizontal="center" vertical="center" wrapText="1"/>
    </xf>
    <xf numFmtId="0" fontId="30" fillId="5" borderId="13" xfId="0" applyFont="1" applyFill="1" applyBorder="1" applyAlignment="1">
      <alignment horizontal="center" vertical="center" wrapText="1"/>
    </xf>
    <xf numFmtId="0" fontId="30" fillId="5" borderId="14" xfId="0" applyFont="1" applyFill="1" applyBorder="1" applyAlignment="1">
      <alignment horizontal="center" vertical="center" wrapText="1"/>
    </xf>
    <xf numFmtId="3" fontId="30" fillId="5" borderId="13" xfId="0" applyNumberFormat="1" applyFont="1" applyFill="1" applyBorder="1" applyAlignment="1">
      <alignment horizontal="center" vertical="center" wrapText="1"/>
    </xf>
    <xf numFmtId="164" fontId="30" fillId="5" borderId="13" xfId="0" applyNumberFormat="1" applyFont="1" applyFill="1" applyBorder="1" applyAlignment="1">
      <alignment horizontal="right" vertical="center" wrapText="1"/>
    </xf>
    <xf numFmtId="164" fontId="31" fillId="5" borderId="13" xfId="0" applyNumberFormat="1" applyFont="1" applyFill="1" applyBorder="1" applyAlignment="1">
      <alignment horizontal="right" vertical="center" wrapText="1"/>
    </xf>
    <xf numFmtId="4" fontId="30" fillId="5" borderId="13" xfId="0" applyNumberFormat="1" applyFont="1" applyFill="1" applyBorder="1" applyAlignment="1">
      <alignment horizontal="center" vertical="center" wrapText="1"/>
    </xf>
    <xf numFmtId="4" fontId="30" fillId="5" borderId="67" xfId="0" applyNumberFormat="1" applyFont="1" applyFill="1" applyBorder="1" applyAlignment="1">
      <alignment horizontal="center" vertical="center" wrapText="1"/>
    </xf>
    <xf numFmtId="0" fontId="29" fillId="3" borderId="7" xfId="0" applyFont="1" applyFill="1" applyBorder="1" applyAlignment="1">
      <alignment horizontal="center" vertical="center" wrapText="1"/>
    </xf>
    <xf numFmtId="0" fontId="30" fillId="3" borderId="4" xfId="0" applyFont="1" applyFill="1" applyBorder="1" applyAlignment="1">
      <alignment horizontal="center" vertical="center" wrapText="1"/>
    </xf>
    <xf numFmtId="0" fontId="30" fillId="3" borderId="5" xfId="0" applyFont="1" applyFill="1" applyBorder="1" applyAlignment="1">
      <alignment horizontal="center" vertical="center" wrapText="1"/>
    </xf>
    <xf numFmtId="49" fontId="30" fillId="3" borderId="4" xfId="0" applyNumberFormat="1" applyFont="1" applyFill="1" applyBorder="1" applyAlignment="1">
      <alignment horizontal="center" vertical="center" wrapText="1"/>
    </xf>
    <xf numFmtId="3" fontId="30" fillId="3" borderId="4" xfId="0" applyNumberFormat="1" applyFont="1" applyFill="1" applyBorder="1" applyAlignment="1">
      <alignment horizontal="center" vertical="center" wrapText="1"/>
    </xf>
    <xf numFmtId="164" fontId="30" fillId="3" borderId="4" xfId="0" applyNumberFormat="1" applyFont="1" applyFill="1" applyBorder="1" applyAlignment="1">
      <alignment horizontal="right" vertical="center" wrapText="1"/>
    </xf>
    <xf numFmtId="164" fontId="30" fillId="3" borderId="4" xfId="0" applyNumberFormat="1" applyFont="1" applyFill="1" applyBorder="1" applyAlignment="1">
      <alignment horizontal="center" vertical="center" wrapText="1"/>
    </xf>
    <xf numFmtId="4" fontId="30" fillId="3" borderId="4" xfId="0" applyNumberFormat="1" applyFont="1" applyFill="1" applyBorder="1" applyAlignment="1">
      <alignment horizontal="center" vertical="center" wrapText="1"/>
    </xf>
    <xf numFmtId="4" fontId="30" fillId="3" borderId="64" xfId="0" applyNumberFormat="1" applyFont="1" applyFill="1" applyBorder="1" applyAlignment="1">
      <alignment horizontal="center" vertical="center" wrapText="1"/>
    </xf>
    <xf numFmtId="0" fontId="29" fillId="3" borderId="8" xfId="0" applyFont="1" applyFill="1" applyBorder="1" applyAlignment="1">
      <alignment horizontal="center" vertical="center" wrapText="1"/>
    </xf>
    <xf numFmtId="0" fontId="30" fillId="3" borderId="1" xfId="0" applyFont="1" applyFill="1" applyBorder="1" applyAlignment="1">
      <alignment horizontal="center" vertical="center" wrapText="1"/>
    </xf>
    <xf numFmtId="0" fontId="30" fillId="3" borderId="6" xfId="0" applyFont="1" applyFill="1" applyBorder="1" applyAlignment="1">
      <alignment horizontal="center" vertical="center" wrapText="1"/>
    </xf>
    <xf numFmtId="49" fontId="30" fillId="3" borderId="1" xfId="0" applyNumberFormat="1" applyFont="1" applyFill="1" applyBorder="1" applyAlignment="1">
      <alignment horizontal="center" vertical="center" wrapText="1"/>
    </xf>
    <xf numFmtId="3" fontId="30" fillId="3" borderId="1" xfId="0" applyNumberFormat="1" applyFont="1" applyFill="1" applyBorder="1" applyAlignment="1">
      <alignment horizontal="center" vertical="center" wrapText="1"/>
    </xf>
    <xf numFmtId="164" fontId="30" fillId="3" borderId="1" xfId="0" applyNumberFormat="1" applyFont="1" applyFill="1" applyBorder="1" applyAlignment="1">
      <alignment horizontal="right" vertical="center" wrapText="1"/>
    </xf>
    <xf numFmtId="164" fontId="30" fillId="3" borderId="1" xfId="0" applyNumberFormat="1" applyFont="1" applyFill="1" applyBorder="1" applyAlignment="1">
      <alignment horizontal="center" vertical="center" wrapText="1"/>
    </xf>
    <xf numFmtId="4" fontId="30" fillId="3" borderId="1" xfId="0" applyNumberFormat="1" applyFont="1" applyFill="1" applyBorder="1" applyAlignment="1">
      <alignment horizontal="center" vertical="center" wrapText="1"/>
    </xf>
    <xf numFmtId="4" fontId="30" fillId="3" borderId="48" xfId="0" applyNumberFormat="1" applyFont="1" applyFill="1" applyBorder="1" applyAlignment="1">
      <alignment horizontal="center" vertical="center" wrapText="1"/>
    </xf>
    <xf numFmtId="0" fontId="29" fillId="3" borderId="9" xfId="0" applyFont="1" applyFill="1" applyBorder="1" applyAlignment="1">
      <alignment horizontal="center" vertical="center" wrapText="1"/>
    </xf>
    <xf numFmtId="0" fontId="30" fillId="3" borderId="3" xfId="0" applyFont="1" applyFill="1" applyBorder="1" applyAlignment="1">
      <alignment horizontal="center" vertical="center" wrapText="1"/>
    </xf>
    <xf numFmtId="0" fontId="30" fillId="3" borderId="10" xfId="0" applyFont="1" applyFill="1" applyBorder="1" applyAlignment="1">
      <alignment horizontal="center" vertical="center" wrapText="1"/>
    </xf>
    <xf numFmtId="49" fontId="30" fillId="3" borderId="3" xfId="0" applyNumberFormat="1" applyFont="1" applyFill="1" applyBorder="1" applyAlignment="1">
      <alignment horizontal="center" vertical="center" wrapText="1"/>
    </xf>
    <xf numFmtId="3" fontId="30" fillId="3" borderId="3" xfId="0" applyNumberFormat="1" applyFont="1" applyFill="1" applyBorder="1" applyAlignment="1">
      <alignment horizontal="center" vertical="center" wrapText="1"/>
    </xf>
    <xf numFmtId="164" fontId="30" fillId="3" borderId="3" xfId="0" applyNumberFormat="1" applyFont="1" applyFill="1" applyBorder="1" applyAlignment="1">
      <alignment horizontal="right" vertical="center" wrapText="1"/>
    </xf>
    <xf numFmtId="164" fontId="30" fillId="3" borderId="3" xfId="0" applyNumberFormat="1" applyFont="1" applyFill="1" applyBorder="1" applyAlignment="1">
      <alignment horizontal="center" vertical="center" wrapText="1"/>
    </xf>
    <xf numFmtId="4" fontId="30" fillId="3" borderId="3" xfId="0" applyNumberFormat="1" applyFont="1" applyFill="1" applyBorder="1" applyAlignment="1">
      <alignment horizontal="center" vertical="center" wrapText="1"/>
    </xf>
    <xf numFmtId="4" fontId="30" fillId="3" borderId="52" xfId="0" applyNumberFormat="1" applyFont="1" applyFill="1" applyBorder="1" applyAlignment="1">
      <alignment horizontal="center" vertical="center" wrapText="1"/>
    </xf>
    <xf numFmtId="0" fontId="30" fillId="5" borderId="5" xfId="0" applyFont="1" applyFill="1" applyBorder="1" applyAlignment="1">
      <alignment horizontal="center" vertical="center" wrapText="1"/>
    </xf>
    <xf numFmtId="3" fontId="30" fillId="5" borderId="4" xfId="0" applyNumberFormat="1" applyFont="1" applyFill="1" applyBorder="1" applyAlignment="1">
      <alignment horizontal="center" vertical="center" wrapText="1"/>
    </xf>
    <xf numFmtId="164" fontId="30" fillId="5" borderId="4" xfId="0" applyNumberFormat="1" applyFont="1" applyFill="1" applyBorder="1" applyAlignment="1">
      <alignment horizontal="center" vertical="center" wrapText="1"/>
    </xf>
    <xf numFmtId="4" fontId="30" fillId="5" borderId="64" xfId="0" applyNumberFormat="1" applyFont="1" applyFill="1" applyBorder="1" applyAlignment="1">
      <alignment horizontal="center" vertical="center" wrapText="1"/>
    </xf>
    <xf numFmtId="0" fontId="29" fillId="5" borderId="8" xfId="0" applyFont="1" applyFill="1" applyBorder="1" applyAlignment="1">
      <alignment horizontal="center" vertical="center" wrapText="1"/>
    </xf>
    <xf numFmtId="0" fontId="30" fillId="5" borderId="1" xfId="0" applyFont="1" applyFill="1" applyBorder="1" applyAlignment="1">
      <alignment horizontal="center" vertical="center" wrapText="1"/>
    </xf>
    <xf numFmtId="0" fontId="30" fillId="5" borderId="6" xfId="0" applyFont="1" applyFill="1" applyBorder="1" applyAlignment="1">
      <alignment horizontal="center" vertical="center" wrapText="1"/>
    </xf>
    <xf numFmtId="3" fontId="30" fillId="5" borderId="1" xfId="0" applyNumberFormat="1" applyFont="1" applyFill="1" applyBorder="1" applyAlignment="1">
      <alignment horizontal="center" vertical="center" wrapText="1"/>
    </xf>
    <xf numFmtId="164" fontId="30" fillId="5" borderId="1" xfId="0" applyNumberFormat="1" applyFont="1" applyFill="1" applyBorder="1" applyAlignment="1">
      <alignment horizontal="right" vertical="center" wrapText="1"/>
    </xf>
    <xf numFmtId="164" fontId="30" fillId="5" borderId="1" xfId="0" applyNumberFormat="1" applyFont="1" applyFill="1" applyBorder="1" applyAlignment="1">
      <alignment horizontal="center" vertical="center" wrapText="1"/>
    </xf>
    <xf numFmtId="4" fontId="30" fillId="5" borderId="1" xfId="0" applyNumberFormat="1" applyFont="1" applyFill="1" applyBorder="1" applyAlignment="1">
      <alignment horizontal="center" vertical="center" wrapText="1"/>
    </xf>
    <xf numFmtId="4" fontId="30" fillId="5" borderId="48" xfId="0" applyNumberFormat="1" applyFont="1" applyFill="1" applyBorder="1" applyAlignment="1">
      <alignment horizontal="center" vertical="center" wrapText="1"/>
    </xf>
    <xf numFmtId="0" fontId="30" fillId="5" borderId="10" xfId="0" applyFont="1" applyFill="1" applyBorder="1" applyAlignment="1">
      <alignment horizontal="center" vertical="center" wrapText="1"/>
    </xf>
    <xf numFmtId="3" fontId="30" fillId="5" borderId="3" xfId="0" applyNumberFormat="1" applyFont="1" applyFill="1" applyBorder="1" applyAlignment="1">
      <alignment horizontal="center" vertical="center" wrapText="1"/>
    </xf>
    <xf numFmtId="164" fontId="30" fillId="5" borderId="3" xfId="0" applyNumberFormat="1" applyFont="1" applyFill="1" applyBorder="1" applyAlignment="1">
      <alignment horizontal="center" vertical="center" wrapText="1"/>
    </xf>
    <xf numFmtId="4" fontId="30" fillId="5" borderId="52" xfId="0" applyNumberFormat="1" applyFont="1" applyFill="1" applyBorder="1" applyAlignment="1">
      <alignment horizontal="center" vertical="center" wrapText="1"/>
    </xf>
    <xf numFmtId="0" fontId="29" fillId="7" borderId="7" xfId="0" applyFont="1" applyFill="1" applyBorder="1" applyAlignment="1">
      <alignment horizontal="center" vertical="center" wrapText="1"/>
    </xf>
    <xf numFmtId="0" fontId="30" fillId="7" borderId="4" xfId="0" applyFont="1" applyFill="1" applyBorder="1" applyAlignment="1">
      <alignment horizontal="center" vertical="center" wrapText="1"/>
    </xf>
    <xf numFmtId="0" fontId="30" fillId="7" borderId="5" xfId="0" applyFont="1" applyFill="1" applyBorder="1" applyAlignment="1">
      <alignment horizontal="center" vertical="center" wrapText="1"/>
    </xf>
    <xf numFmtId="3" fontId="30" fillId="7" borderId="4" xfId="0" applyNumberFormat="1" applyFont="1" applyFill="1" applyBorder="1" applyAlignment="1">
      <alignment horizontal="center" vertical="center" wrapText="1"/>
    </xf>
    <xf numFmtId="164" fontId="30" fillId="7" borderId="4" xfId="0" applyNumberFormat="1" applyFont="1" applyFill="1" applyBorder="1" applyAlignment="1">
      <alignment horizontal="right" vertical="center" wrapText="1"/>
    </xf>
    <xf numFmtId="164" fontId="30" fillId="7" borderId="4" xfId="0" applyNumberFormat="1" applyFont="1" applyFill="1" applyBorder="1" applyAlignment="1">
      <alignment horizontal="center" vertical="center" wrapText="1"/>
    </xf>
    <xf numFmtId="4" fontId="30" fillId="7" borderId="4" xfId="0" applyNumberFormat="1" applyFont="1" applyFill="1" applyBorder="1" applyAlignment="1">
      <alignment horizontal="center" vertical="center" wrapText="1"/>
    </xf>
    <xf numFmtId="4" fontId="30" fillId="7" borderId="64" xfId="0" applyNumberFormat="1" applyFont="1" applyFill="1" applyBorder="1" applyAlignment="1">
      <alignment horizontal="center" vertical="center" wrapText="1"/>
    </xf>
    <xf numFmtId="0" fontId="29" fillId="7" borderId="8" xfId="0" applyFont="1" applyFill="1" applyBorder="1" applyAlignment="1">
      <alignment horizontal="center" vertical="center" wrapText="1"/>
    </xf>
    <xf numFmtId="0" fontId="30" fillId="7" borderId="1" xfId="0" applyFont="1" applyFill="1" applyBorder="1" applyAlignment="1">
      <alignment horizontal="center" vertical="center" wrapText="1"/>
    </xf>
    <xf numFmtId="0" fontId="30" fillId="7" borderId="6" xfId="0" applyFont="1" applyFill="1" applyBorder="1" applyAlignment="1">
      <alignment horizontal="center" vertical="center" wrapText="1"/>
    </xf>
    <xf numFmtId="3" fontId="30" fillId="7" borderId="1" xfId="0" applyNumberFormat="1" applyFont="1" applyFill="1" applyBorder="1" applyAlignment="1">
      <alignment horizontal="center" vertical="center" wrapText="1"/>
    </xf>
    <xf numFmtId="164" fontId="30" fillId="7" borderId="1" xfId="0" applyNumberFormat="1" applyFont="1" applyFill="1" applyBorder="1" applyAlignment="1">
      <alignment horizontal="right" vertical="center" wrapText="1"/>
    </xf>
    <xf numFmtId="164" fontId="30" fillId="7" borderId="1" xfId="0" applyNumberFormat="1" applyFont="1" applyFill="1" applyBorder="1" applyAlignment="1">
      <alignment horizontal="center" vertical="center" wrapText="1"/>
    </xf>
    <xf numFmtId="4" fontId="30" fillId="7" borderId="1" xfId="0" applyNumberFormat="1" applyFont="1" applyFill="1" applyBorder="1" applyAlignment="1">
      <alignment horizontal="center" vertical="center" wrapText="1"/>
    </xf>
    <xf numFmtId="4" fontId="30" fillId="7" borderId="48" xfId="0" applyNumberFormat="1" applyFont="1" applyFill="1" applyBorder="1" applyAlignment="1">
      <alignment horizontal="center" vertical="center" wrapText="1"/>
    </xf>
    <xf numFmtId="0" fontId="29" fillId="7" borderId="9" xfId="0" applyFont="1" applyFill="1" applyBorder="1" applyAlignment="1">
      <alignment horizontal="center" vertical="center" wrapText="1"/>
    </xf>
    <xf numFmtId="0" fontId="30" fillId="7" borderId="3" xfId="0" applyFont="1" applyFill="1" applyBorder="1" applyAlignment="1">
      <alignment horizontal="center" vertical="center" wrapText="1"/>
    </xf>
    <xf numFmtId="0" fontId="30" fillId="7" borderId="10" xfId="0" applyFont="1" applyFill="1" applyBorder="1" applyAlignment="1">
      <alignment horizontal="center" vertical="center" wrapText="1"/>
    </xf>
    <xf numFmtId="3" fontId="30" fillId="7" borderId="3" xfId="0" applyNumberFormat="1" applyFont="1" applyFill="1" applyBorder="1" applyAlignment="1">
      <alignment horizontal="center" vertical="center" wrapText="1"/>
    </xf>
    <xf numFmtId="164" fontId="30" fillId="7" borderId="3" xfId="0" applyNumberFormat="1" applyFont="1" applyFill="1" applyBorder="1" applyAlignment="1">
      <alignment horizontal="right" vertical="center" wrapText="1"/>
    </xf>
    <xf numFmtId="164" fontId="30" fillId="7" borderId="3" xfId="0" applyNumberFormat="1" applyFont="1" applyFill="1" applyBorder="1" applyAlignment="1">
      <alignment horizontal="center" vertical="center" wrapText="1"/>
    </xf>
    <xf numFmtId="4" fontId="30" fillId="7" borderId="3" xfId="0" applyNumberFormat="1" applyFont="1" applyFill="1" applyBorder="1" applyAlignment="1">
      <alignment horizontal="center" vertical="center" wrapText="1"/>
    </xf>
    <xf numFmtId="4" fontId="30" fillId="7" borderId="52" xfId="0" applyNumberFormat="1" applyFont="1" applyFill="1" applyBorder="1" applyAlignment="1">
      <alignment horizontal="center" vertical="center" wrapText="1"/>
    </xf>
    <xf numFmtId="0" fontId="30" fillId="8" borderId="4" xfId="0" applyFont="1" applyFill="1" applyBorder="1" applyAlignment="1">
      <alignment horizontal="center" vertical="center" wrapText="1"/>
    </xf>
    <xf numFmtId="4" fontId="30" fillId="8" borderId="4" xfId="0" applyNumberFormat="1" applyFont="1" applyFill="1" applyBorder="1" applyAlignment="1">
      <alignment horizontal="center" vertical="center" wrapText="1"/>
    </xf>
    <xf numFmtId="4" fontId="30" fillId="8" borderId="64" xfId="0" applyNumberFormat="1" applyFont="1" applyFill="1" applyBorder="1" applyAlignment="1">
      <alignment horizontal="center" vertical="center" wrapText="1"/>
    </xf>
    <xf numFmtId="0" fontId="30" fillId="8" borderId="1" xfId="0" applyFont="1" applyFill="1" applyBorder="1" applyAlignment="1">
      <alignment horizontal="center" vertical="center" wrapText="1"/>
    </xf>
    <xf numFmtId="4" fontId="30" fillId="8" borderId="1" xfId="0" applyNumberFormat="1" applyFont="1" applyFill="1" applyBorder="1" applyAlignment="1">
      <alignment horizontal="center" vertical="center" wrapText="1"/>
    </xf>
    <xf numFmtId="4" fontId="30" fillId="8" borderId="48" xfId="0" applyNumberFormat="1" applyFont="1" applyFill="1" applyBorder="1" applyAlignment="1">
      <alignment horizontal="center" vertical="center" wrapText="1"/>
    </xf>
    <xf numFmtId="0" fontId="30" fillId="8" borderId="3" xfId="0" applyFont="1" applyFill="1" applyBorder="1" applyAlignment="1">
      <alignment horizontal="center" vertical="center" wrapText="1"/>
    </xf>
    <xf numFmtId="4" fontId="30" fillId="8" borderId="3" xfId="0" applyNumberFormat="1" applyFont="1" applyFill="1" applyBorder="1" applyAlignment="1">
      <alignment horizontal="center" vertical="center" wrapText="1"/>
    </xf>
    <xf numFmtId="4" fontId="30" fillId="8" borderId="52" xfId="0" applyNumberFormat="1" applyFont="1" applyFill="1" applyBorder="1" applyAlignment="1">
      <alignment horizontal="center" vertical="center" wrapText="1"/>
    </xf>
    <xf numFmtId="0" fontId="29" fillId="13" borderId="7" xfId="0" applyFont="1" applyFill="1" applyBorder="1" applyAlignment="1">
      <alignment horizontal="center" vertical="center" wrapText="1"/>
    </xf>
    <xf numFmtId="0" fontId="30" fillId="13" borderId="4" xfId="0" applyFont="1" applyFill="1" applyBorder="1" applyAlignment="1">
      <alignment horizontal="center" vertical="center" wrapText="1"/>
    </xf>
    <xf numFmtId="0" fontId="30" fillId="13" borderId="5" xfId="0" applyFont="1" applyFill="1" applyBorder="1" applyAlignment="1">
      <alignment horizontal="center" vertical="center" wrapText="1"/>
    </xf>
    <xf numFmtId="164" fontId="30" fillId="13" borderId="4" xfId="0" applyNumberFormat="1" applyFont="1" applyFill="1" applyBorder="1" applyAlignment="1">
      <alignment horizontal="right" vertical="center" wrapText="1"/>
    </xf>
    <xf numFmtId="164" fontId="30" fillId="13" borderId="4" xfId="0" applyNumberFormat="1" applyFont="1" applyFill="1" applyBorder="1" applyAlignment="1">
      <alignment horizontal="center" vertical="center" wrapText="1"/>
    </xf>
    <xf numFmtId="164" fontId="30" fillId="13" borderId="64" xfId="0" applyNumberFormat="1" applyFont="1" applyFill="1" applyBorder="1" applyAlignment="1">
      <alignment horizontal="center" vertical="center" wrapText="1"/>
    </xf>
    <xf numFmtId="0" fontId="29" fillId="13" borderId="8" xfId="0" applyFont="1" applyFill="1" applyBorder="1" applyAlignment="1">
      <alignment horizontal="center" vertical="center" wrapText="1"/>
    </xf>
    <xf numFmtId="0" fontId="30" fillId="13" borderId="1" xfId="0" applyFont="1" applyFill="1" applyBorder="1" applyAlignment="1">
      <alignment horizontal="center" vertical="center" wrapText="1"/>
    </xf>
    <xf numFmtId="0" fontId="30" fillId="13" borderId="6" xfId="0" applyFont="1" applyFill="1" applyBorder="1" applyAlignment="1">
      <alignment horizontal="center" vertical="center" wrapText="1"/>
    </xf>
    <xf numFmtId="164" fontId="30" fillId="13" borderId="1" xfId="0" applyNumberFormat="1" applyFont="1" applyFill="1" applyBorder="1" applyAlignment="1">
      <alignment horizontal="right" vertical="center" wrapText="1"/>
    </xf>
    <xf numFmtId="164" fontId="30" fillId="13" borderId="1" xfId="0" applyNumberFormat="1" applyFont="1" applyFill="1" applyBorder="1" applyAlignment="1">
      <alignment horizontal="center" vertical="center" wrapText="1"/>
    </xf>
    <xf numFmtId="164" fontId="30" fillId="13" borderId="48" xfId="0" applyNumberFormat="1" applyFont="1" applyFill="1" applyBorder="1" applyAlignment="1">
      <alignment horizontal="center" vertical="center" wrapText="1"/>
    </xf>
    <xf numFmtId="0" fontId="29" fillId="13" borderId="9" xfId="0" applyFont="1" applyFill="1" applyBorder="1" applyAlignment="1">
      <alignment horizontal="center" vertical="center" wrapText="1"/>
    </xf>
    <xf numFmtId="0" fontId="30" fillId="13" borderId="3" xfId="0" applyFont="1" applyFill="1" applyBorder="1" applyAlignment="1">
      <alignment horizontal="center" vertical="center" wrapText="1"/>
    </xf>
    <xf numFmtId="0" fontId="30" fillId="13" borderId="10" xfId="0" applyFont="1" applyFill="1" applyBorder="1" applyAlignment="1">
      <alignment horizontal="center" vertical="center" wrapText="1"/>
    </xf>
    <xf numFmtId="164" fontId="30" fillId="13" borderId="3" xfId="0" applyNumberFormat="1" applyFont="1" applyFill="1" applyBorder="1" applyAlignment="1">
      <alignment horizontal="right" vertical="center" wrapText="1"/>
    </xf>
    <xf numFmtId="164" fontId="30" fillId="13" borderId="3" xfId="0" applyNumberFormat="1" applyFont="1" applyFill="1" applyBorder="1" applyAlignment="1">
      <alignment horizontal="center" vertical="center" wrapText="1"/>
    </xf>
    <xf numFmtId="164" fontId="30" fillId="13" borderId="52" xfId="0" applyNumberFormat="1" applyFont="1" applyFill="1" applyBorder="1" applyAlignment="1">
      <alignment horizontal="center" vertical="center" wrapText="1"/>
    </xf>
    <xf numFmtId="0" fontId="30" fillId="10" borderId="2" xfId="0" applyFont="1" applyFill="1" applyBorder="1" applyAlignment="1">
      <alignment horizontal="center" vertical="center" wrapText="1"/>
    </xf>
    <xf numFmtId="164" fontId="30" fillId="10" borderId="2" xfId="0" applyNumberFormat="1" applyFont="1" applyFill="1" applyBorder="1" applyAlignment="1">
      <alignment horizontal="center" vertical="center" wrapText="1"/>
    </xf>
    <xf numFmtId="4" fontId="30" fillId="10" borderId="2" xfId="0" applyNumberFormat="1" applyFont="1" applyFill="1" applyBorder="1" applyAlignment="1">
      <alignment horizontal="center" vertical="center" wrapText="1"/>
    </xf>
    <xf numFmtId="4" fontId="30" fillId="10" borderId="68" xfId="0" applyNumberFormat="1" applyFont="1" applyFill="1" applyBorder="1" applyAlignment="1">
      <alignment horizontal="center" vertical="center" wrapText="1"/>
    </xf>
    <xf numFmtId="0" fontId="30" fillId="10" borderId="1" xfId="0" applyFont="1" applyFill="1" applyBorder="1" applyAlignment="1">
      <alignment horizontal="center" vertical="center" wrapText="1"/>
    </xf>
    <xf numFmtId="4" fontId="30" fillId="10" borderId="1" xfId="0" applyNumberFormat="1" applyFont="1" applyFill="1" applyBorder="1" applyAlignment="1">
      <alignment horizontal="center" vertical="center" wrapText="1"/>
    </xf>
    <xf numFmtId="4" fontId="30" fillId="10" borderId="48" xfId="0" applyNumberFormat="1" applyFont="1" applyFill="1" applyBorder="1" applyAlignment="1">
      <alignment horizontal="center" vertical="center" wrapText="1"/>
    </xf>
    <xf numFmtId="164" fontId="30" fillId="10" borderId="1" xfId="0" applyNumberFormat="1" applyFont="1" applyFill="1" applyBorder="1" applyAlignment="1">
      <alignment horizontal="center" vertical="center" wrapText="1"/>
    </xf>
    <xf numFmtId="0" fontId="30" fillId="10" borderId="18" xfId="0" applyFont="1" applyFill="1" applyBorder="1" applyAlignment="1">
      <alignment horizontal="center" vertical="center" wrapText="1"/>
    </xf>
    <xf numFmtId="4" fontId="30" fillId="10" borderId="18" xfId="0" applyNumberFormat="1" applyFont="1" applyFill="1" applyBorder="1" applyAlignment="1">
      <alignment horizontal="center" vertical="center" wrapText="1"/>
    </xf>
    <xf numFmtId="4" fontId="30" fillId="10" borderId="65" xfId="0" applyNumberFormat="1" applyFont="1" applyFill="1" applyBorder="1" applyAlignment="1">
      <alignment horizontal="center" vertical="center" wrapText="1"/>
    </xf>
    <xf numFmtId="0" fontId="29" fillId="10" borderId="7" xfId="0" applyFont="1" applyFill="1" applyBorder="1" applyAlignment="1">
      <alignment horizontal="center" vertical="center" wrapText="1"/>
    </xf>
    <xf numFmtId="0" fontId="30" fillId="10" borderId="4" xfId="0" applyFont="1" applyFill="1" applyBorder="1" applyAlignment="1">
      <alignment horizontal="center" vertical="center" wrapText="1"/>
    </xf>
    <xf numFmtId="0" fontId="30" fillId="10" borderId="5" xfId="0" applyFont="1" applyFill="1" applyBorder="1" applyAlignment="1">
      <alignment horizontal="center" vertical="center" wrapText="1"/>
    </xf>
    <xf numFmtId="3" fontId="30" fillId="10" borderId="4" xfId="0" applyNumberFormat="1" applyFont="1" applyFill="1" applyBorder="1" applyAlignment="1">
      <alignment horizontal="center" vertical="center" wrapText="1"/>
    </xf>
    <xf numFmtId="164" fontId="30" fillId="10" borderId="4" xfId="0" applyNumberFormat="1" applyFont="1" applyFill="1" applyBorder="1" applyAlignment="1">
      <alignment horizontal="right" vertical="center" wrapText="1"/>
    </xf>
    <xf numFmtId="164" fontId="30" fillId="10" borderId="4" xfId="0" applyNumberFormat="1" applyFont="1" applyFill="1" applyBorder="1" applyAlignment="1">
      <alignment horizontal="center" vertical="center" wrapText="1"/>
    </xf>
    <xf numFmtId="4" fontId="30" fillId="10" borderId="4" xfId="0" applyNumberFormat="1" applyFont="1" applyFill="1" applyBorder="1" applyAlignment="1">
      <alignment horizontal="center" vertical="center" wrapText="1"/>
    </xf>
    <xf numFmtId="4" fontId="30" fillId="10" borderId="64" xfId="0" applyNumberFormat="1" applyFont="1" applyFill="1" applyBorder="1" applyAlignment="1">
      <alignment horizontal="center" vertical="center" wrapText="1"/>
    </xf>
    <xf numFmtId="0" fontId="29" fillId="10" borderId="8" xfId="0" applyFont="1" applyFill="1" applyBorder="1" applyAlignment="1">
      <alignment horizontal="center" vertical="center" wrapText="1"/>
    </xf>
    <xf numFmtId="0" fontId="30" fillId="10" borderId="6" xfId="0" applyFont="1" applyFill="1" applyBorder="1" applyAlignment="1">
      <alignment horizontal="center" vertical="center" wrapText="1"/>
    </xf>
    <xf numFmtId="3" fontId="30" fillId="10" borderId="1" xfId="0" applyNumberFormat="1" applyFont="1" applyFill="1" applyBorder="1" applyAlignment="1">
      <alignment horizontal="center" vertical="center" wrapText="1"/>
    </xf>
    <xf numFmtId="164" fontId="30" fillId="10" borderId="1" xfId="0" applyNumberFormat="1" applyFont="1" applyFill="1" applyBorder="1" applyAlignment="1">
      <alignment horizontal="right" vertical="center" wrapText="1"/>
    </xf>
    <xf numFmtId="0" fontId="29" fillId="10" borderId="9" xfId="0" applyFont="1" applyFill="1" applyBorder="1" applyAlignment="1">
      <alignment horizontal="center" vertical="center" wrapText="1"/>
    </xf>
    <xf numFmtId="0" fontId="30" fillId="10" borderId="3" xfId="0" applyFont="1" applyFill="1" applyBorder="1" applyAlignment="1">
      <alignment horizontal="center" vertical="center" wrapText="1"/>
    </xf>
    <xf numFmtId="0" fontId="30" fillId="10" borderId="10" xfId="0" applyFont="1" applyFill="1" applyBorder="1" applyAlignment="1">
      <alignment horizontal="center" vertical="center" wrapText="1"/>
    </xf>
    <xf numFmtId="3" fontId="30" fillId="10" borderId="3" xfId="0" applyNumberFormat="1" applyFont="1" applyFill="1" applyBorder="1" applyAlignment="1">
      <alignment horizontal="center" vertical="center" wrapText="1"/>
    </xf>
    <xf numFmtId="164" fontId="30" fillId="10" borderId="3" xfId="0" applyNumberFormat="1" applyFont="1" applyFill="1" applyBorder="1" applyAlignment="1">
      <alignment horizontal="right" vertical="center" wrapText="1"/>
    </xf>
    <xf numFmtId="164" fontId="30" fillId="10" borderId="3" xfId="0" applyNumberFormat="1" applyFont="1" applyFill="1" applyBorder="1" applyAlignment="1">
      <alignment horizontal="center" vertical="center" wrapText="1"/>
    </xf>
    <xf numFmtId="4" fontId="30" fillId="10" borderId="3" xfId="0" applyNumberFormat="1" applyFont="1" applyFill="1" applyBorder="1" applyAlignment="1">
      <alignment horizontal="center" vertical="center" wrapText="1"/>
    </xf>
    <xf numFmtId="4" fontId="30" fillId="10" borderId="52" xfId="0" applyNumberFormat="1" applyFont="1" applyFill="1" applyBorder="1" applyAlignment="1">
      <alignment horizontal="center" vertical="center" wrapText="1"/>
    </xf>
    <xf numFmtId="3" fontId="30" fillId="0" borderId="18" xfId="0" applyNumberFormat="1" applyFont="1" applyBorder="1" applyAlignment="1">
      <alignment horizontal="center" vertical="center" wrapText="1"/>
    </xf>
    <xf numFmtId="164" fontId="30" fillId="10" borderId="64" xfId="0" applyNumberFormat="1" applyFont="1" applyFill="1" applyBorder="1" applyAlignment="1">
      <alignment horizontal="center" vertical="center" wrapText="1"/>
    </xf>
    <xf numFmtId="164" fontId="31" fillId="20" borderId="56" xfId="0" applyNumberFormat="1" applyFont="1" applyFill="1" applyBorder="1" applyAlignment="1">
      <alignment horizontal="center" vertical="center" wrapText="1"/>
    </xf>
    <xf numFmtId="164" fontId="30" fillId="10" borderId="48" xfId="0" applyNumberFormat="1" applyFont="1" applyFill="1" applyBorder="1" applyAlignment="1">
      <alignment horizontal="center" vertical="center" wrapText="1"/>
    </xf>
    <xf numFmtId="164" fontId="30" fillId="10" borderId="52" xfId="0" applyNumberFormat="1" applyFont="1" applyFill="1" applyBorder="1" applyAlignment="1">
      <alignment horizontal="center" vertical="center" wrapText="1"/>
    </xf>
    <xf numFmtId="164" fontId="30" fillId="9" borderId="64" xfId="0" applyNumberFormat="1" applyFont="1" applyFill="1" applyBorder="1" applyAlignment="1">
      <alignment horizontal="center" vertical="center" wrapText="1"/>
    </xf>
    <xf numFmtId="164" fontId="30" fillId="9" borderId="48" xfId="0" applyNumberFormat="1" applyFont="1" applyFill="1" applyBorder="1" applyAlignment="1">
      <alignment horizontal="center" vertical="center" wrapText="1"/>
    </xf>
    <xf numFmtId="164" fontId="30" fillId="9" borderId="52" xfId="0" applyNumberFormat="1" applyFont="1" applyFill="1" applyBorder="1" applyAlignment="1">
      <alignment horizontal="center" vertical="center" wrapText="1"/>
    </xf>
    <xf numFmtId="0" fontId="30" fillId="16" borderId="4" xfId="0" applyFont="1" applyFill="1" applyBorder="1" applyAlignment="1">
      <alignment horizontal="center" vertical="center" wrapText="1"/>
    </xf>
    <xf numFmtId="4" fontId="30" fillId="16" borderId="4" xfId="0" applyNumberFormat="1" applyFont="1" applyFill="1" applyBorder="1" applyAlignment="1">
      <alignment horizontal="center" vertical="center" wrapText="1"/>
    </xf>
    <xf numFmtId="4" fontId="30" fillId="16" borderId="64" xfId="0" applyNumberFormat="1" applyFont="1" applyFill="1" applyBorder="1" applyAlignment="1">
      <alignment horizontal="center" vertical="center" wrapText="1"/>
    </xf>
    <xf numFmtId="0" fontId="30" fillId="16" borderId="1" xfId="0" applyFont="1" applyFill="1" applyBorder="1" applyAlignment="1">
      <alignment horizontal="center" vertical="center" wrapText="1"/>
    </xf>
    <xf numFmtId="4" fontId="30" fillId="16" borderId="1" xfId="0" applyNumberFormat="1" applyFont="1" applyFill="1" applyBorder="1" applyAlignment="1">
      <alignment horizontal="center" vertical="center" wrapText="1"/>
    </xf>
    <xf numFmtId="4" fontId="30" fillId="16" borderId="48" xfId="0" applyNumberFormat="1" applyFont="1" applyFill="1" applyBorder="1" applyAlignment="1">
      <alignment horizontal="center" vertical="center" wrapText="1"/>
    </xf>
    <xf numFmtId="0" fontId="30" fillId="16" borderId="3" xfId="0" applyFont="1" applyFill="1" applyBorder="1" applyAlignment="1">
      <alignment horizontal="center" vertical="center" wrapText="1"/>
    </xf>
    <xf numFmtId="4" fontId="30" fillId="16" borderId="3" xfId="0" applyNumberFormat="1" applyFont="1" applyFill="1" applyBorder="1" applyAlignment="1">
      <alignment horizontal="center" vertical="center" wrapText="1"/>
    </xf>
    <xf numFmtId="4" fontId="30" fillId="16" borderId="52" xfId="0" applyNumberFormat="1" applyFont="1" applyFill="1" applyBorder="1" applyAlignment="1">
      <alignment horizontal="center" vertical="center" wrapText="1"/>
    </xf>
    <xf numFmtId="4" fontId="30" fillId="0" borderId="68" xfId="0" applyNumberFormat="1" applyFont="1" applyBorder="1" applyAlignment="1">
      <alignment horizontal="center" vertical="center" wrapText="1"/>
    </xf>
    <xf numFmtId="4" fontId="30" fillId="10" borderId="22" xfId="0" applyNumberFormat="1" applyFont="1" applyFill="1" applyBorder="1" applyAlignment="1">
      <alignment horizontal="center" vertical="center" wrapText="1"/>
    </xf>
    <xf numFmtId="4" fontId="30" fillId="10" borderId="23" xfId="0" applyNumberFormat="1" applyFont="1" applyFill="1" applyBorder="1" applyAlignment="1">
      <alignment horizontal="center" vertical="center" wrapText="1"/>
    </xf>
    <xf numFmtId="4" fontId="30" fillId="10" borderId="24" xfId="0" applyNumberFormat="1" applyFont="1" applyFill="1" applyBorder="1" applyAlignment="1">
      <alignment horizontal="center" vertical="center" wrapText="1"/>
    </xf>
    <xf numFmtId="0" fontId="29" fillId="2" borderId="7" xfId="0" applyFont="1" applyFill="1" applyBorder="1" applyAlignment="1">
      <alignment horizontal="center" vertical="center" wrapText="1"/>
    </xf>
    <xf numFmtId="0" fontId="30" fillId="2" borderId="4" xfId="0" applyFont="1" applyFill="1" applyBorder="1" applyAlignment="1">
      <alignment horizontal="center" vertical="center" wrapText="1"/>
    </xf>
    <xf numFmtId="0" fontId="30" fillId="2" borderId="5" xfId="0" applyFont="1" applyFill="1" applyBorder="1" applyAlignment="1">
      <alignment horizontal="center" vertical="center" wrapText="1"/>
    </xf>
    <xf numFmtId="3" fontId="30" fillId="2" borderId="4" xfId="0" applyNumberFormat="1" applyFont="1" applyFill="1" applyBorder="1" applyAlignment="1">
      <alignment horizontal="center" vertical="center" wrapText="1"/>
    </xf>
    <xf numFmtId="3" fontId="30" fillId="2" borderId="4" xfId="1" applyNumberFormat="1" applyFont="1" applyFill="1" applyBorder="1" applyAlignment="1">
      <alignment horizontal="center" vertical="center" wrapText="1"/>
    </xf>
    <xf numFmtId="164" fontId="30" fillId="2" borderId="4" xfId="0" applyNumberFormat="1" applyFont="1" applyFill="1" applyBorder="1" applyAlignment="1">
      <alignment horizontal="right" vertical="center" wrapText="1"/>
    </xf>
    <xf numFmtId="4" fontId="30" fillId="2" borderId="4" xfId="0" applyNumberFormat="1" applyFont="1" applyFill="1" applyBorder="1" applyAlignment="1">
      <alignment horizontal="center" vertical="center" wrapText="1"/>
    </xf>
    <xf numFmtId="4" fontId="30" fillId="2" borderId="64" xfId="0" applyNumberFormat="1" applyFont="1" applyFill="1" applyBorder="1" applyAlignment="1">
      <alignment horizontal="center" vertical="center" wrapText="1"/>
    </xf>
    <xf numFmtId="0" fontId="29" fillId="2" borderId="8" xfId="0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 wrapText="1"/>
    </xf>
    <xf numFmtId="0" fontId="30" fillId="2" borderId="6" xfId="0" applyFont="1" applyFill="1" applyBorder="1" applyAlignment="1">
      <alignment horizontal="center" vertical="center" wrapText="1"/>
    </xf>
    <xf numFmtId="3" fontId="30" fillId="2" borderId="1" xfId="0" applyNumberFormat="1" applyFont="1" applyFill="1" applyBorder="1" applyAlignment="1">
      <alignment horizontal="center" vertical="center" wrapText="1"/>
    </xf>
    <xf numFmtId="3" fontId="30" fillId="2" borderId="1" xfId="1" applyNumberFormat="1" applyFont="1" applyFill="1" applyBorder="1" applyAlignment="1">
      <alignment horizontal="center" vertical="center" wrapText="1"/>
    </xf>
    <xf numFmtId="164" fontId="30" fillId="2" borderId="1" xfId="0" applyNumberFormat="1" applyFont="1" applyFill="1" applyBorder="1" applyAlignment="1">
      <alignment horizontal="right" vertical="center" wrapText="1"/>
    </xf>
    <xf numFmtId="4" fontId="30" fillId="2" borderId="1" xfId="0" applyNumberFormat="1" applyFont="1" applyFill="1" applyBorder="1" applyAlignment="1">
      <alignment horizontal="center" vertical="center" wrapText="1"/>
    </xf>
    <xf numFmtId="4" fontId="30" fillId="2" borderId="48" xfId="0" applyNumberFormat="1" applyFont="1" applyFill="1" applyBorder="1" applyAlignment="1">
      <alignment horizontal="center" vertical="center" wrapText="1"/>
    </xf>
    <xf numFmtId="0" fontId="29" fillId="12" borderId="7" xfId="0" applyFont="1" applyFill="1" applyBorder="1" applyAlignment="1">
      <alignment horizontal="center" vertical="center" wrapText="1"/>
    </xf>
    <xf numFmtId="0" fontId="30" fillId="12" borderId="5" xfId="0" applyFont="1" applyFill="1" applyBorder="1" applyAlignment="1">
      <alignment horizontal="center" vertical="center" wrapText="1"/>
    </xf>
    <xf numFmtId="0" fontId="30" fillId="12" borderId="4" xfId="0" applyFont="1" applyFill="1" applyBorder="1" applyAlignment="1">
      <alignment horizontal="center" vertical="center" wrapText="1"/>
    </xf>
    <xf numFmtId="3" fontId="30" fillId="12" borderId="4" xfId="0" applyNumberFormat="1" applyFont="1" applyFill="1" applyBorder="1" applyAlignment="1">
      <alignment horizontal="center" vertical="center" wrapText="1"/>
    </xf>
    <xf numFmtId="164" fontId="30" fillId="12" borderId="4" xfId="0" applyNumberFormat="1" applyFont="1" applyFill="1" applyBorder="1" applyAlignment="1">
      <alignment horizontal="right" vertical="center" wrapText="1"/>
    </xf>
    <xf numFmtId="4" fontId="30" fillId="12" borderId="4" xfId="0" applyNumberFormat="1" applyFont="1" applyFill="1" applyBorder="1" applyAlignment="1">
      <alignment horizontal="center" vertical="center" wrapText="1"/>
    </xf>
    <xf numFmtId="4" fontId="30" fillId="12" borderId="64" xfId="0" applyNumberFormat="1" applyFont="1" applyFill="1" applyBorder="1" applyAlignment="1">
      <alignment horizontal="center" vertical="center" wrapText="1"/>
    </xf>
    <xf numFmtId="0" fontId="29" fillId="12" borderId="9" xfId="0" applyFont="1" applyFill="1" applyBorder="1" applyAlignment="1">
      <alignment horizontal="center" vertical="center" wrapText="1"/>
    </xf>
    <xf numFmtId="0" fontId="30" fillId="12" borderId="10" xfId="0" applyFont="1" applyFill="1" applyBorder="1" applyAlignment="1">
      <alignment horizontal="center" vertical="center" wrapText="1"/>
    </xf>
    <xf numFmtId="0" fontId="30" fillId="12" borderId="3" xfId="0" applyFont="1" applyFill="1" applyBorder="1" applyAlignment="1">
      <alignment horizontal="center" vertical="center" wrapText="1"/>
    </xf>
    <xf numFmtId="3" fontId="30" fillId="12" borderId="3" xfId="0" applyNumberFormat="1" applyFont="1" applyFill="1" applyBorder="1" applyAlignment="1">
      <alignment horizontal="center" vertical="center" wrapText="1"/>
    </xf>
    <xf numFmtId="164" fontId="30" fillId="12" borderId="3" xfId="0" applyNumberFormat="1" applyFont="1" applyFill="1" applyBorder="1" applyAlignment="1">
      <alignment horizontal="right" vertical="center" wrapText="1"/>
    </xf>
    <xf numFmtId="4" fontId="30" fillId="12" borderId="3" xfId="0" applyNumberFormat="1" applyFont="1" applyFill="1" applyBorder="1" applyAlignment="1">
      <alignment horizontal="center" vertical="center" wrapText="1"/>
    </xf>
    <xf numFmtId="4" fontId="30" fillId="12" borderId="52" xfId="0" applyNumberFormat="1" applyFont="1" applyFill="1" applyBorder="1" applyAlignment="1">
      <alignment horizontal="center" vertical="center" wrapText="1"/>
    </xf>
    <xf numFmtId="4" fontId="30" fillId="11" borderId="64" xfId="0" applyNumberFormat="1" applyFont="1" applyFill="1" applyBorder="1" applyAlignment="1">
      <alignment horizontal="center" vertical="center" wrapText="1"/>
    </xf>
    <xf numFmtId="0" fontId="30" fillId="9" borderId="5" xfId="0" applyFont="1" applyFill="1" applyBorder="1" applyAlignment="1">
      <alignment horizontal="center" vertical="center" wrapText="1"/>
    </xf>
    <xf numFmtId="0" fontId="30" fillId="0" borderId="15" xfId="0" applyFont="1" applyBorder="1" applyAlignment="1">
      <alignment horizontal="center" vertical="center" wrapText="1"/>
    </xf>
    <xf numFmtId="0" fontId="29" fillId="11" borderId="9" xfId="0" applyFont="1" applyFill="1" applyBorder="1" applyAlignment="1">
      <alignment horizontal="center" vertical="center" wrapText="1"/>
    </xf>
    <xf numFmtId="0" fontId="30" fillId="11" borderId="3" xfId="0" applyFont="1" applyFill="1" applyBorder="1" applyAlignment="1">
      <alignment horizontal="center" vertical="center" wrapText="1"/>
    </xf>
    <xf numFmtId="0" fontId="30" fillId="11" borderId="10" xfId="0" applyFont="1" applyFill="1" applyBorder="1" applyAlignment="1">
      <alignment horizontal="center" vertical="center" wrapText="1"/>
    </xf>
    <xf numFmtId="3" fontId="30" fillId="11" borderId="3" xfId="0" applyNumberFormat="1" applyFont="1" applyFill="1" applyBorder="1" applyAlignment="1">
      <alignment horizontal="center" vertical="center" wrapText="1"/>
    </xf>
    <xf numFmtId="164" fontId="30" fillId="11" borderId="3" xfId="0" applyNumberFormat="1" applyFont="1" applyFill="1" applyBorder="1" applyAlignment="1">
      <alignment horizontal="right" vertical="center" wrapText="1"/>
    </xf>
    <xf numFmtId="4" fontId="30" fillId="11" borderId="3" xfId="0" applyNumberFormat="1" applyFont="1" applyFill="1" applyBorder="1" applyAlignment="1">
      <alignment horizontal="center" vertical="center" wrapText="1"/>
    </xf>
    <xf numFmtId="4" fontId="30" fillId="11" borderId="52" xfId="0" applyNumberFormat="1" applyFont="1" applyFill="1" applyBorder="1" applyAlignment="1">
      <alignment horizontal="center" vertical="center" wrapText="1"/>
    </xf>
    <xf numFmtId="0" fontId="29" fillId="15" borderId="7" xfId="0" applyFont="1" applyFill="1" applyBorder="1" applyAlignment="1">
      <alignment horizontal="center" vertical="center" wrapText="1"/>
    </xf>
    <xf numFmtId="0" fontId="30" fillId="15" borderId="4" xfId="0" applyFont="1" applyFill="1" applyBorder="1" applyAlignment="1">
      <alignment horizontal="center" vertical="center" wrapText="1"/>
    </xf>
    <xf numFmtId="0" fontId="30" fillId="15" borderId="5" xfId="0" applyFont="1" applyFill="1" applyBorder="1" applyAlignment="1">
      <alignment horizontal="center" vertical="center" wrapText="1"/>
    </xf>
    <xf numFmtId="3" fontId="30" fillId="15" borderId="4" xfId="0" applyNumberFormat="1" applyFont="1" applyFill="1" applyBorder="1" applyAlignment="1">
      <alignment horizontal="center" vertical="center" wrapText="1"/>
    </xf>
    <xf numFmtId="164" fontId="30" fillId="15" borderId="4" xfId="0" applyNumberFormat="1" applyFont="1" applyFill="1" applyBorder="1" applyAlignment="1">
      <alignment horizontal="right" vertical="center" wrapText="1"/>
    </xf>
    <xf numFmtId="4" fontId="30" fillId="15" borderId="4" xfId="0" applyNumberFormat="1" applyFont="1" applyFill="1" applyBorder="1" applyAlignment="1">
      <alignment horizontal="center" vertical="center" wrapText="1"/>
    </xf>
    <xf numFmtId="4" fontId="30" fillId="15" borderId="64" xfId="0" applyNumberFormat="1" applyFont="1" applyFill="1" applyBorder="1" applyAlignment="1">
      <alignment horizontal="center" vertical="center" wrapText="1"/>
    </xf>
    <xf numFmtId="0" fontId="29" fillId="15" borderId="9" xfId="0" applyFont="1" applyFill="1" applyBorder="1" applyAlignment="1">
      <alignment horizontal="center" vertical="center" wrapText="1"/>
    </xf>
    <xf numFmtId="0" fontId="30" fillId="15" borderId="3" xfId="0" applyFont="1" applyFill="1" applyBorder="1" applyAlignment="1">
      <alignment horizontal="center" vertical="center" wrapText="1"/>
    </xf>
    <xf numFmtId="0" fontId="30" fillId="15" borderId="10" xfId="0" applyFont="1" applyFill="1" applyBorder="1" applyAlignment="1">
      <alignment horizontal="center" vertical="center" wrapText="1"/>
    </xf>
    <xf numFmtId="3" fontId="30" fillId="15" borderId="3" xfId="0" applyNumberFormat="1" applyFont="1" applyFill="1" applyBorder="1" applyAlignment="1">
      <alignment horizontal="center" vertical="center" wrapText="1"/>
    </xf>
    <xf numFmtId="164" fontId="30" fillId="15" borderId="3" xfId="0" applyNumberFormat="1" applyFont="1" applyFill="1" applyBorder="1" applyAlignment="1">
      <alignment horizontal="right" vertical="center" wrapText="1"/>
    </xf>
    <xf numFmtId="4" fontId="30" fillId="15" borderId="3" xfId="0" applyNumberFormat="1" applyFont="1" applyFill="1" applyBorder="1" applyAlignment="1">
      <alignment horizontal="center" vertical="center" wrapText="1"/>
    </xf>
    <xf numFmtId="4" fontId="30" fillId="15" borderId="52" xfId="0" applyNumberFormat="1" applyFont="1" applyFill="1" applyBorder="1" applyAlignment="1">
      <alignment horizontal="center" vertical="center" wrapText="1"/>
    </xf>
    <xf numFmtId="0" fontId="29" fillId="2" borderId="9" xfId="0" applyFont="1" applyFill="1" applyBorder="1" applyAlignment="1">
      <alignment horizontal="center" vertical="center" wrapText="1"/>
    </xf>
    <xf numFmtId="0" fontId="30" fillId="2" borderId="3" xfId="0" applyFont="1" applyFill="1" applyBorder="1" applyAlignment="1">
      <alignment horizontal="center" vertical="center" wrapText="1"/>
    </xf>
    <xf numFmtId="0" fontId="30" fillId="2" borderId="10" xfId="0" applyFont="1" applyFill="1" applyBorder="1" applyAlignment="1">
      <alignment horizontal="center" vertical="center" wrapText="1"/>
    </xf>
    <xf numFmtId="3" fontId="30" fillId="2" borderId="3" xfId="0" applyNumberFormat="1" applyFont="1" applyFill="1" applyBorder="1" applyAlignment="1">
      <alignment horizontal="center" vertical="center" wrapText="1"/>
    </xf>
    <xf numFmtId="3" fontId="30" fillId="2" borderId="3" xfId="1" applyNumberFormat="1" applyFont="1" applyFill="1" applyBorder="1" applyAlignment="1">
      <alignment horizontal="center" vertical="center" wrapText="1"/>
    </xf>
    <xf numFmtId="164" fontId="30" fillId="2" borderId="3" xfId="0" applyNumberFormat="1" applyFont="1" applyFill="1" applyBorder="1" applyAlignment="1">
      <alignment horizontal="right" vertical="center" wrapText="1"/>
    </xf>
    <xf numFmtId="4" fontId="30" fillId="2" borderId="3" xfId="0" applyNumberFormat="1" applyFont="1" applyFill="1" applyBorder="1" applyAlignment="1">
      <alignment horizontal="center" vertical="center" wrapText="1"/>
    </xf>
    <xf numFmtId="4" fontId="30" fillId="2" borderId="52" xfId="0" applyNumberFormat="1" applyFont="1" applyFill="1" applyBorder="1" applyAlignment="1">
      <alignment horizontal="center" vertical="center" wrapText="1"/>
    </xf>
    <xf numFmtId="0" fontId="29" fillId="6" borderId="26" xfId="0" applyFont="1" applyFill="1" applyBorder="1" applyAlignment="1">
      <alignment horizontal="center" vertical="center" wrapText="1"/>
    </xf>
    <xf numFmtId="0" fontId="30" fillId="6" borderId="15" xfId="0" applyFont="1" applyFill="1" applyBorder="1" applyAlignment="1">
      <alignment horizontal="center" vertical="center" wrapText="1"/>
    </xf>
    <xf numFmtId="0" fontId="30" fillId="6" borderId="16" xfId="0" applyFont="1" applyFill="1" applyBorder="1" applyAlignment="1">
      <alignment horizontal="center" vertical="center" wrapText="1"/>
    </xf>
    <xf numFmtId="3" fontId="30" fillId="6" borderId="15" xfId="0" applyNumberFormat="1" applyFont="1" applyFill="1" applyBorder="1" applyAlignment="1">
      <alignment horizontal="center" vertical="center" wrapText="1"/>
    </xf>
    <xf numFmtId="164" fontId="30" fillId="6" borderId="15" xfId="0" applyNumberFormat="1" applyFont="1" applyFill="1" applyBorder="1" applyAlignment="1">
      <alignment horizontal="right" vertical="center" wrapText="1"/>
    </xf>
    <xf numFmtId="164" fontId="31" fillId="6" borderId="15" xfId="0" applyNumberFormat="1" applyFont="1" applyFill="1" applyBorder="1" applyAlignment="1">
      <alignment horizontal="right" vertical="center" wrapText="1"/>
    </xf>
    <xf numFmtId="4" fontId="30" fillId="6" borderId="15" xfId="0" applyNumberFormat="1" applyFont="1" applyFill="1" applyBorder="1" applyAlignment="1">
      <alignment horizontal="center" vertical="center" wrapText="1"/>
    </xf>
    <xf numFmtId="4" fontId="30" fillId="6" borderId="38" xfId="0" applyNumberFormat="1" applyFont="1" applyFill="1" applyBorder="1" applyAlignment="1">
      <alignment horizontal="center" vertical="center" wrapText="1"/>
    </xf>
    <xf numFmtId="0" fontId="29" fillId="6" borderId="12" xfId="0" applyFont="1" applyFill="1" applyBorder="1" applyAlignment="1">
      <alignment horizontal="center" vertical="center" wrapText="1"/>
    </xf>
    <xf numFmtId="0" fontId="30" fillId="6" borderId="13" xfId="0" applyFont="1" applyFill="1" applyBorder="1" applyAlignment="1">
      <alignment horizontal="center" vertical="center" wrapText="1"/>
    </xf>
    <xf numFmtId="0" fontId="30" fillId="6" borderId="14" xfId="0" applyFont="1" applyFill="1" applyBorder="1" applyAlignment="1">
      <alignment horizontal="center" vertical="center" wrapText="1"/>
    </xf>
    <xf numFmtId="3" fontId="30" fillId="6" borderId="13" xfId="0" applyNumberFormat="1" applyFont="1" applyFill="1" applyBorder="1" applyAlignment="1">
      <alignment horizontal="center" vertical="center" wrapText="1"/>
    </xf>
    <xf numFmtId="164" fontId="30" fillId="6" borderId="13" xfId="0" applyNumberFormat="1" applyFont="1" applyFill="1" applyBorder="1" applyAlignment="1">
      <alignment horizontal="right" vertical="center" wrapText="1"/>
    </xf>
    <xf numFmtId="164" fontId="31" fillId="6" borderId="13" xfId="0" applyNumberFormat="1" applyFont="1" applyFill="1" applyBorder="1" applyAlignment="1">
      <alignment horizontal="right" vertical="center" wrapText="1"/>
    </xf>
    <xf numFmtId="4" fontId="30" fillId="6" borderId="13" xfId="0" applyNumberFormat="1" applyFont="1" applyFill="1" applyBorder="1" applyAlignment="1">
      <alignment horizontal="center" vertical="center" wrapText="1"/>
    </xf>
    <xf numFmtId="4" fontId="30" fillId="6" borderId="67" xfId="0" applyNumberFormat="1" applyFont="1" applyFill="1" applyBorder="1" applyAlignment="1">
      <alignment horizontal="center" vertical="center" wrapText="1"/>
    </xf>
    <xf numFmtId="0" fontId="29" fillId="10" borderId="12" xfId="0" applyFont="1" applyFill="1" applyBorder="1" applyAlignment="1">
      <alignment horizontal="center" vertical="center" wrapText="1"/>
    </xf>
    <xf numFmtId="0" fontId="30" fillId="10" borderId="13" xfId="0" applyFont="1" applyFill="1" applyBorder="1" applyAlignment="1">
      <alignment horizontal="center" vertical="center" wrapText="1"/>
    </xf>
    <xf numFmtId="0" fontId="30" fillId="10" borderId="14" xfId="0" applyFont="1" applyFill="1" applyBorder="1" applyAlignment="1">
      <alignment horizontal="center" vertical="center" wrapText="1"/>
    </xf>
    <xf numFmtId="3" fontId="30" fillId="10" borderId="13" xfId="0" applyNumberFormat="1" applyFont="1" applyFill="1" applyBorder="1" applyAlignment="1">
      <alignment horizontal="center" vertical="center" wrapText="1"/>
    </xf>
    <xf numFmtId="164" fontId="30" fillId="10" borderId="13" xfId="0" applyNumberFormat="1" applyFont="1" applyFill="1" applyBorder="1" applyAlignment="1">
      <alignment horizontal="right" vertical="center" wrapText="1"/>
    </xf>
    <xf numFmtId="164" fontId="31" fillId="10" borderId="13" xfId="0" applyNumberFormat="1" applyFont="1" applyFill="1" applyBorder="1" applyAlignment="1">
      <alignment horizontal="right" vertical="center" wrapText="1"/>
    </xf>
    <xf numFmtId="4" fontId="30" fillId="10" borderId="13" xfId="0" applyNumberFormat="1" applyFont="1" applyFill="1" applyBorder="1" applyAlignment="1">
      <alignment horizontal="center" vertical="center" wrapText="1"/>
    </xf>
    <xf numFmtId="4" fontId="30" fillId="10" borderId="67" xfId="0" applyNumberFormat="1" applyFont="1" applyFill="1" applyBorder="1" applyAlignment="1">
      <alignment horizontal="center" vertical="center" wrapText="1"/>
    </xf>
    <xf numFmtId="0" fontId="30" fillId="14" borderId="10" xfId="0" applyFont="1" applyFill="1" applyBorder="1" applyAlignment="1">
      <alignment horizontal="center" vertical="center" wrapText="1"/>
    </xf>
    <xf numFmtId="164" fontId="30" fillId="14" borderId="3" xfId="0" applyNumberFormat="1" applyFont="1" applyFill="1" applyBorder="1" applyAlignment="1">
      <alignment horizontal="right" vertical="center" wrapText="1"/>
    </xf>
    <xf numFmtId="0" fontId="29" fillId="14" borderId="9" xfId="0" applyFont="1" applyFill="1" applyBorder="1" applyAlignment="1">
      <alignment horizontal="center" vertical="center" wrapText="1"/>
    </xf>
    <xf numFmtId="0" fontId="30" fillId="26" borderId="1" xfId="0" applyFont="1" applyFill="1" applyBorder="1" applyAlignment="1">
      <alignment horizontal="center" vertical="center" wrapText="1"/>
    </xf>
    <xf numFmtId="4" fontId="30" fillId="14" borderId="64" xfId="0" applyNumberFormat="1" applyFont="1" applyFill="1" applyBorder="1" applyAlignment="1">
      <alignment horizontal="center" vertical="center" wrapText="1"/>
    </xf>
    <xf numFmtId="3" fontId="30" fillId="14" borderId="3" xfId="0" applyNumberFormat="1" applyFont="1" applyFill="1" applyBorder="1" applyAlignment="1">
      <alignment horizontal="center" vertical="center" wrapText="1"/>
    </xf>
    <xf numFmtId="4" fontId="30" fillId="14" borderId="52" xfId="0" applyNumberFormat="1" applyFont="1" applyFill="1" applyBorder="1" applyAlignment="1">
      <alignment horizontal="center" vertical="center" wrapText="1"/>
    </xf>
    <xf numFmtId="164" fontId="30" fillId="9" borderId="2" xfId="0" applyNumberFormat="1" applyFont="1" applyFill="1" applyBorder="1" applyAlignment="1">
      <alignment horizontal="right" vertical="center" wrapText="1"/>
    </xf>
    <xf numFmtId="0" fontId="30" fillId="9" borderId="2" xfId="0" applyFont="1" applyFill="1" applyBorder="1" applyAlignment="1">
      <alignment horizontal="center" vertical="center" wrapText="1"/>
    </xf>
    <xf numFmtId="0" fontId="30" fillId="9" borderId="6" xfId="0" applyFont="1" applyFill="1" applyBorder="1" applyAlignment="1">
      <alignment horizontal="center" vertical="center" wrapText="1"/>
    </xf>
    <xf numFmtId="0" fontId="30" fillId="9" borderId="10" xfId="0" applyFont="1" applyFill="1" applyBorder="1" applyAlignment="1">
      <alignment horizontal="center" vertical="center" wrapText="1"/>
    </xf>
    <xf numFmtId="0" fontId="29" fillId="9" borderId="17" xfId="0" applyFont="1" applyFill="1" applyBorder="1" applyAlignment="1">
      <alignment horizontal="center" vertical="center" wrapText="1"/>
    </xf>
    <xf numFmtId="0" fontId="30" fillId="9" borderId="11" xfId="0" applyFont="1" applyFill="1" applyBorder="1" applyAlignment="1">
      <alignment horizontal="center" vertical="center" wrapText="1"/>
    </xf>
    <xf numFmtId="3" fontId="30" fillId="9" borderId="2" xfId="0" applyNumberFormat="1" applyFont="1" applyFill="1" applyBorder="1" applyAlignment="1">
      <alignment horizontal="center" vertical="center" wrapText="1"/>
    </xf>
    <xf numFmtId="4" fontId="30" fillId="9" borderId="2" xfId="0" applyNumberFormat="1" applyFont="1" applyFill="1" applyBorder="1" applyAlignment="1">
      <alignment horizontal="center" vertical="center" wrapText="1"/>
    </xf>
    <xf numFmtId="4" fontId="30" fillId="9" borderId="68" xfId="0" applyNumberFormat="1" applyFont="1" applyFill="1" applyBorder="1" applyAlignment="1">
      <alignment horizontal="center" vertical="center" wrapText="1"/>
    </xf>
    <xf numFmtId="3" fontId="30" fillId="9" borderId="3" xfId="0" applyNumberFormat="1" applyFont="1" applyFill="1" applyBorder="1" applyAlignment="1">
      <alignment horizontal="center" vertical="center" wrapText="1"/>
    </xf>
    <xf numFmtId="4" fontId="30" fillId="9" borderId="3" xfId="0" applyNumberFormat="1" applyFont="1" applyFill="1" applyBorder="1" applyAlignment="1">
      <alignment horizontal="center" vertical="center" wrapText="1"/>
    </xf>
    <xf numFmtId="4" fontId="30" fillId="9" borderId="52" xfId="0" applyNumberFormat="1" applyFont="1" applyFill="1" applyBorder="1" applyAlignment="1">
      <alignment horizontal="center" vertical="center" wrapText="1"/>
    </xf>
    <xf numFmtId="0" fontId="29" fillId="8" borderId="9" xfId="0" applyFont="1" applyFill="1" applyBorder="1" applyAlignment="1">
      <alignment horizontal="center" vertical="center" wrapText="1"/>
    </xf>
    <xf numFmtId="0" fontId="29" fillId="4" borderId="7" xfId="0" applyFont="1" applyFill="1" applyBorder="1" applyAlignment="1">
      <alignment horizontal="center" vertical="center" wrapText="1"/>
    </xf>
    <xf numFmtId="0" fontId="30" fillId="4" borderId="4" xfId="0" applyFont="1" applyFill="1" applyBorder="1" applyAlignment="1">
      <alignment horizontal="center" vertical="center" wrapText="1"/>
    </xf>
    <xf numFmtId="0" fontId="30" fillId="4" borderId="5" xfId="0" applyFont="1" applyFill="1" applyBorder="1" applyAlignment="1">
      <alignment horizontal="center" vertical="center" wrapText="1"/>
    </xf>
    <xf numFmtId="49" fontId="30" fillId="4" borderId="4" xfId="0" applyNumberFormat="1" applyFont="1" applyFill="1" applyBorder="1" applyAlignment="1">
      <alignment horizontal="center" vertical="center" wrapText="1"/>
    </xf>
    <xf numFmtId="3" fontId="30" fillId="4" borderId="4" xfId="0" applyNumberFormat="1" applyFont="1" applyFill="1" applyBorder="1" applyAlignment="1">
      <alignment horizontal="center" vertical="center" wrapText="1"/>
    </xf>
    <xf numFmtId="164" fontId="30" fillId="4" borderId="4" xfId="0" applyNumberFormat="1" applyFont="1" applyFill="1" applyBorder="1" applyAlignment="1">
      <alignment horizontal="right" vertical="center" wrapText="1"/>
    </xf>
    <xf numFmtId="4" fontId="30" fillId="4" borderId="4" xfId="0" applyNumberFormat="1" applyFont="1" applyFill="1" applyBorder="1" applyAlignment="1">
      <alignment horizontal="center" vertical="center" wrapText="1"/>
    </xf>
    <xf numFmtId="3" fontId="30" fillId="13" borderId="4" xfId="0" applyNumberFormat="1" applyFont="1" applyFill="1" applyBorder="1" applyAlignment="1">
      <alignment horizontal="center" vertical="center" wrapText="1"/>
    </xf>
    <xf numFmtId="4" fontId="30" fillId="13" borderId="4" xfId="0" applyNumberFormat="1" applyFont="1" applyFill="1" applyBorder="1" applyAlignment="1">
      <alignment horizontal="center" vertical="center" wrapText="1"/>
    </xf>
    <xf numFmtId="4" fontId="30" fillId="13" borderId="64" xfId="0" applyNumberFormat="1" applyFont="1" applyFill="1" applyBorder="1" applyAlignment="1">
      <alignment horizontal="center" vertical="center" wrapText="1"/>
    </xf>
    <xf numFmtId="3" fontId="30" fillId="13" borderId="1" xfId="0" applyNumberFormat="1" applyFont="1" applyFill="1" applyBorder="1" applyAlignment="1">
      <alignment horizontal="center" vertical="center" wrapText="1"/>
    </xf>
    <xf numFmtId="4" fontId="30" fillId="13" borderId="1" xfId="0" applyNumberFormat="1" applyFont="1" applyFill="1" applyBorder="1" applyAlignment="1">
      <alignment horizontal="center" vertical="center" wrapText="1"/>
    </xf>
    <xf numFmtId="4" fontId="30" fillId="13" borderId="48" xfId="0" applyNumberFormat="1" applyFont="1" applyFill="1" applyBorder="1" applyAlignment="1">
      <alignment horizontal="center" vertical="center" wrapText="1"/>
    </xf>
    <xf numFmtId="3" fontId="30" fillId="13" borderId="3" xfId="0" applyNumberFormat="1" applyFont="1" applyFill="1" applyBorder="1" applyAlignment="1">
      <alignment horizontal="center" vertical="center" wrapText="1"/>
    </xf>
    <xf numFmtId="4" fontId="30" fillId="13" borderId="3" xfId="0" applyNumberFormat="1" applyFont="1" applyFill="1" applyBorder="1" applyAlignment="1">
      <alignment horizontal="center" vertical="center" wrapText="1"/>
    </xf>
    <xf numFmtId="4" fontId="30" fillId="13" borderId="52" xfId="0" applyNumberFormat="1" applyFont="1" applyFill="1" applyBorder="1" applyAlignment="1">
      <alignment horizontal="center" vertical="center" wrapText="1"/>
    </xf>
    <xf numFmtId="4" fontId="30" fillId="0" borderId="65" xfId="0" applyNumberFormat="1" applyFont="1" applyBorder="1" applyAlignment="1">
      <alignment horizontal="center" vertical="center" wrapText="1"/>
    </xf>
    <xf numFmtId="0" fontId="29" fillId="0" borderId="9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10" xfId="0" applyFont="1" applyBorder="1" applyAlignment="1">
      <alignment horizontal="center" vertical="center" wrapText="1"/>
    </xf>
    <xf numFmtId="3" fontId="30" fillId="0" borderId="3" xfId="0" applyNumberFormat="1" applyFont="1" applyBorder="1" applyAlignment="1">
      <alignment horizontal="center" vertical="center" wrapText="1"/>
    </xf>
    <xf numFmtId="164" fontId="30" fillId="0" borderId="3" xfId="0" applyNumberFormat="1" applyFont="1" applyBorder="1" applyAlignment="1">
      <alignment horizontal="right" vertical="center" wrapText="1"/>
    </xf>
    <xf numFmtId="164" fontId="31" fillId="0" borderId="3" xfId="0" applyNumberFormat="1" applyFont="1" applyBorder="1" applyAlignment="1">
      <alignment horizontal="right" vertical="center" wrapText="1"/>
    </xf>
    <xf numFmtId="4" fontId="30" fillId="0" borderId="3" xfId="0" applyNumberFormat="1" applyFont="1" applyBorder="1" applyAlignment="1">
      <alignment horizontal="center" vertical="center" wrapText="1"/>
    </xf>
    <xf numFmtId="4" fontId="30" fillId="0" borderId="52" xfId="0" applyNumberFormat="1" applyFont="1" applyBorder="1" applyAlignment="1">
      <alignment horizontal="center" vertical="center" wrapText="1"/>
    </xf>
    <xf numFmtId="0" fontId="30" fillId="17" borderId="1" xfId="0" applyFont="1" applyFill="1" applyBorder="1" applyAlignment="1">
      <alignment horizontal="center" vertical="center" wrapText="1"/>
    </xf>
    <xf numFmtId="4" fontId="30" fillId="17" borderId="1" xfId="0" applyNumberFormat="1" applyFont="1" applyFill="1" applyBorder="1" applyAlignment="1">
      <alignment horizontal="center" vertical="center" wrapText="1"/>
    </xf>
    <xf numFmtId="4" fontId="30" fillId="17" borderId="48" xfId="0" applyNumberFormat="1" applyFont="1" applyFill="1" applyBorder="1" applyAlignment="1">
      <alignment horizontal="center" vertical="center" wrapText="1"/>
    </xf>
    <xf numFmtId="0" fontId="30" fillId="17" borderId="3" xfId="0" applyFont="1" applyFill="1" applyBorder="1" applyAlignment="1">
      <alignment horizontal="center" vertical="center" wrapText="1"/>
    </xf>
    <xf numFmtId="4" fontId="30" fillId="17" borderId="3" xfId="0" applyNumberFormat="1" applyFont="1" applyFill="1" applyBorder="1" applyAlignment="1">
      <alignment horizontal="center" vertical="center" wrapText="1"/>
    </xf>
    <xf numFmtId="4" fontId="30" fillId="17" borderId="52" xfId="0" applyNumberFormat="1" applyFont="1" applyFill="1" applyBorder="1" applyAlignment="1">
      <alignment horizontal="center" vertical="center" wrapText="1"/>
    </xf>
    <xf numFmtId="0" fontId="29" fillId="8" borderId="7" xfId="0" applyFont="1" applyFill="1" applyBorder="1" applyAlignment="1">
      <alignment horizontal="center" vertical="center" wrapText="1"/>
    </xf>
    <xf numFmtId="0" fontId="24" fillId="21" borderId="0" xfId="0" applyFont="1" applyFill="1" applyAlignment="1">
      <alignment horizontal="left" vertical="center" wrapText="1"/>
    </xf>
    <xf numFmtId="0" fontId="24" fillId="23" borderId="47" xfId="0" applyFont="1" applyFill="1" applyBorder="1" applyAlignment="1">
      <alignment horizontal="center" vertical="center" wrapText="1"/>
    </xf>
    <xf numFmtId="164" fontId="27" fillId="23" borderId="0" xfId="0" applyNumberFormat="1" applyFont="1" applyFill="1" applyAlignment="1">
      <alignment horizontal="center" vertical="center" wrapText="1"/>
    </xf>
    <xf numFmtId="164" fontId="24" fillId="23" borderId="0" xfId="0" applyNumberFormat="1" applyFont="1" applyFill="1" applyAlignment="1">
      <alignment horizontal="center" vertical="center" wrapText="1"/>
    </xf>
    <xf numFmtId="0" fontId="24" fillId="0" borderId="47" xfId="0" applyFont="1" applyBorder="1" applyAlignment="1">
      <alignment horizontal="center" vertical="center" wrapText="1"/>
    </xf>
    <xf numFmtId="0" fontId="21" fillId="21" borderId="33" xfId="0" applyFont="1" applyFill="1" applyBorder="1" applyAlignment="1">
      <alignment horizontal="center" vertical="center" wrapText="1"/>
    </xf>
    <xf numFmtId="0" fontId="21" fillId="21" borderId="34" xfId="0" applyFont="1" applyFill="1" applyBorder="1" applyAlignment="1">
      <alignment horizontal="center" vertical="center" wrapText="1"/>
    </xf>
    <xf numFmtId="0" fontId="21" fillId="21" borderId="32" xfId="0" applyFont="1" applyFill="1" applyBorder="1" applyAlignment="1">
      <alignment horizontal="center" vertical="center" wrapText="1"/>
    </xf>
    <xf numFmtId="0" fontId="22" fillId="22" borderId="0" xfId="0" applyFont="1" applyFill="1" applyAlignment="1">
      <alignment horizontal="center" vertical="center" wrapText="1"/>
    </xf>
    <xf numFmtId="0" fontId="24" fillId="21" borderId="18" xfId="0" applyFont="1" applyFill="1" applyBorder="1" applyAlignment="1">
      <alignment horizontal="center" vertical="center" wrapText="1"/>
    </xf>
    <xf numFmtId="0" fontId="24" fillId="21" borderId="15" xfId="0" applyFont="1" applyFill="1" applyBorder="1" applyAlignment="1">
      <alignment horizontal="center" vertical="center" wrapText="1"/>
    </xf>
    <xf numFmtId="0" fontId="24" fillId="21" borderId="2" xfId="0" applyFont="1" applyFill="1" applyBorder="1" applyAlignment="1">
      <alignment horizontal="center" vertical="center" wrapText="1"/>
    </xf>
    <xf numFmtId="0" fontId="24" fillId="21" borderId="1" xfId="0" applyFont="1" applyFill="1" applyBorder="1" applyAlignment="1">
      <alignment horizontal="center" vertical="center" wrapText="1"/>
    </xf>
    <xf numFmtId="164" fontId="31" fillId="20" borderId="0" xfId="0" applyNumberFormat="1" applyFont="1" applyFill="1" applyAlignment="1">
      <alignment horizontal="center" vertical="center" wrapText="1"/>
    </xf>
    <xf numFmtId="164" fontId="31" fillId="20" borderId="57" xfId="0" applyNumberFormat="1" applyFont="1" applyFill="1" applyBorder="1" applyAlignment="1">
      <alignment horizontal="center" vertical="center" wrapText="1"/>
    </xf>
    <xf numFmtId="164" fontId="31" fillId="20" borderId="37" xfId="0" applyNumberFormat="1" applyFont="1" applyFill="1" applyBorder="1" applyAlignment="1">
      <alignment horizontal="center" vertical="center" wrapText="1"/>
    </xf>
    <xf numFmtId="164" fontId="31" fillId="20" borderId="35" xfId="0" applyNumberFormat="1" applyFont="1" applyFill="1" applyBorder="1" applyAlignment="1">
      <alignment horizontal="center" vertical="center" wrapText="1"/>
    </xf>
    <xf numFmtId="164" fontId="31" fillId="20" borderId="58" xfId="0" applyNumberFormat="1" applyFont="1" applyFill="1" applyBorder="1" applyAlignment="1">
      <alignment horizontal="center" vertical="center" wrapText="1"/>
    </xf>
    <xf numFmtId="164" fontId="15" fillId="20" borderId="37" xfId="0" applyNumberFormat="1" applyFont="1" applyFill="1" applyBorder="1" applyAlignment="1">
      <alignment horizontal="center" vertical="center" wrapText="1"/>
    </xf>
    <xf numFmtId="164" fontId="15" fillId="20" borderId="0" xfId="0" applyNumberFormat="1" applyFont="1" applyFill="1" applyAlignment="1">
      <alignment horizontal="center" vertical="center" wrapText="1"/>
    </xf>
    <xf numFmtId="164" fontId="15" fillId="20" borderId="57" xfId="0" applyNumberFormat="1" applyFont="1" applyFill="1" applyBorder="1" applyAlignment="1">
      <alignment horizontal="center" vertical="center" wrapText="1"/>
    </xf>
    <xf numFmtId="164" fontId="31" fillId="20" borderId="42" xfId="0" applyNumberFormat="1" applyFont="1" applyFill="1" applyBorder="1" applyAlignment="1">
      <alignment horizontal="center" vertical="center" wrapText="1"/>
    </xf>
    <xf numFmtId="164" fontId="31" fillId="9" borderId="15" xfId="0" applyNumberFormat="1" applyFont="1" applyFill="1" applyBorder="1" applyAlignment="1">
      <alignment horizontal="center" vertical="center" wrapText="1"/>
    </xf>
    <xf numFmtId="0" fontId="31" fillId="9" borderId="15" xfId="0" applyFont="1" applyFill="1" applyBorder="1" applyAlignment="1">
      <alignment horizontal="center" vertical="center" wrapText="1"/>
    </xf>
    <xf numFmtId="164" fontId="7" fillId="2" borderId="44" xfId="0" applyNumberFormat="1" applyFont="1" applyFill="1" applyBorder="1" applyAlignment="1">
      <alignment horizontal="center" vertical="center" wrapText="1"/>
    </xf>
    <xf numFmtId="164" fontId="7" fillId="2" borderId="45" xfId="0" applyNumberFormat="1" applyFont="1" applyFill="1" applyBorder="1" applyAlignment="1">
      <alignment horizontal="center" vertical="center" wrapText="1"/>
    </xf>
    <xf numFmtId="164" fontId="30" fillId="0" borderId="2" xfId="0" applyNumberFormat="1" applyFont="1" applyBorder="1" applyAlignment="1">
      <alignment horizontal="right" vertical="center" wrapText="1"/>
    </xf>
    <xf numFmtId="164" fontId="30" fillId="0" borderId="1" xfId="0" applyNumberFormat="1" applyFont="1" applyBorder="1" applyAlignment="1">
      <alignment horizontal="right" vertical="center" wrapText="1"/>
    </xf>
    <xf numFmtId="0" fontId="30" fillId="0" borderId="1" xfId="0" applyFont="1" applyBorder="1" applyAlignment="1">
      <alignment horizontal="center" vertical="center" wrapText="1"/>
    </xf>
    <xf numFmtId="0" fontId="30" fillId="17" borderId="18" xfId="0" applyFont="1" applyFill="1" applyBorder="1" applyAlignment="1">
      <alignment horizontal="center" vertical="center" wrapText="1"/>
    </xf>
    <xf numFmtId="0" fontId="30" fillId="17" borderId="2" xfId="0" applyFont="1" applyFill="1" applyBorder="1" applyAlignment="1">
      <alignment horizontal="center" vertical="center" wrapText="1"/>
    </xf>
    <xf numFmtId="0" fontId="30" fillId="10" borderId="18" xfId="0" applyFont="1" applyFill="1" applyBorder="1" applyAlignment="1">
      <alignment horizontal="center" vertical="center" wrapText="1"/>
    </xf>
    <xf numFmtId="0" fontId="30" fillId="10" borderId="2" xfId="0" applyFont="1" applyFill="1" applyBorder="1" applyAlignment="1">
      <alignment horizontal="center" vertical="center" wrapText="1"/>
    </xf>
    <xf numFmtId="0" fontId="30" fillId="14" borderId="18" xfId="0" applyFont="1" applyFill="1" applyBorder="1" applyAlignment="1">
      <alignment horizontal="center" vertical="center" wrapText="1"/>
    </xf>
    <xf numFmtId="0" fontId="30" fillId="14" borderId="2" xfId="0" applyFont="1" applyFill="1" applyBorder="1" applyAlignment="1">
      <alignment horizontal="center" vertical="center" wrapText="1"/>
    </xf>
    <xf numFmtId="0" fontId="30" fillId="8" borderId="18" xfId="0" applyFont="1" applyFill="1" applyBorder="1" applyAlignment="1">
      <alignment horizontal="center" vertical="center" wrapText="1"/>
    </xf>
    <xf numFmtId="0" fontId="30" fillId="8" borderId="15" xfId="0" applyFont="1" applyFill="1" applyBorder="1" applyAlignment="1">
      <alignment horizontal="center" vertical="center" wrapText="1"/>
    </xf>
    <xf numFmtId="0" fontId="30" fillId="8" borderId="2" xfId="0" applyFont="1" applyFill="1" applyBorder="1" applyAlignment="1">
      <alignment horizontal="center" vertical="center" wrapText="1"/>
    </xf>
    <xf numFmtId="3" fontId="30" fillId="10" borderId="18" xfId="0" applyNumberFormat="1" applyFont="1" applyFill="1" applyBorder="1" applyAlignment="1">
      <alignment horizontal="center" vertical="center" wrapText="1"/>
    </xf>
    <xf numFmtId="3" fontId="30" fillId="10" borderId="2" xfId="0" applyNumberFormat="1" applyFont="1" applyFill="1" applyBorder="1" applyAlignment="1">
      <alignment horizontal="center" vertical="center" wrapText="1"/>
    </xf>
    <xf numFmtId="164" fontId="30" fillId="9" borderId="1" xfId="0" applyNumberFormat="1" applyFont="1" applyFill="1" applyBorder="1" applyAlignment="1">
      <alignment horizontal="right" vertical="center" wrapText="1"/>
    </xf>
    <xf numFmtId="164" fontId="30" fillId="9" borderId="3" xfId="0" applyNumberFormat="1" applyFont="1" applyFill="1" applyBorder="1" applyAlignment="1">
      <alignment horizontal="right" vertical="center" wrapText="1"/>
    </xf>
    <xf numFmtId="164" fontId="30" fillId="14" borderId="18" xfId="0" applyNumberFormat="1" applyFont="1" applyFill="1" applyBorder="1" applyAlignment="1">
      <alignment horizontal="right" vertical="center" wrapText="1"/>
    </xf>
    <xf numFmtId="164" fontId="30" fillId="14" borderId="2" xfId="0" applyNumberFormat="1" applyFont="1" applyFill="1" applyBorder="1" applyAlignment="1">
      <alignment horizontal="right" vertical="center" wrapText="1"/>
    </xf>
    <xf numFmtId="0" fontId="30" fillId="16" borderId="1" xfId="0" applyFont="1" applyFill="1" applyBorder="1" applyAlignment="1">
      <alignment horizontal="center" vertical="center" wrapText="1"/>
    </xf>
    <xf numFmtId="164" fontId="30" fillId="16" borderId="1" xfId="0" applyNumberFormat="1" applyFont="1" applyFill="1" applyBorder="1" applyAlignment="1">
      <alignment horizontal="right" vertical="center" wrapText="1"/>
    </xf>
    <xf numFmtId="164" fontId="30" fillId="16" borderId="3" xfId="0" applyNumberFormat="1" applyFont="1" applyFill="1" applyBorder="1" applyAlignment="1">
      <alignment horizontal="right" vertical="center" wrapText="1"/>
    </xf>
    <xf numFmtId="0" fontId="30" fillId="16" borderId="18" xfId="0" applyFont="1" applyFill="1" applyBorder="1" applyAlignment="1">
      <alignment horizontal="center" vertical="center" wrapText="1"/>
    </xf>
    <xf numFmtId="0" fontId="30" fillId="16" borderId="2" xfId="0" applyFont="1" applyFill="1" applyBorder="1" applyAlignment="1">
      <alignment horizontal="center" vertical="center" wrapText="1"/>
    </xf>
    <xf numFmtId="0" fontId="13" fillId="13" borderId="33" xfId="0" applyFont="1" applyFill="1" applyBorder="1" applyAlignment="1">
      <alignment horizontal="center" vertical="center" wrapText="1"/>
    </xf>
    <xf numFmtId="0" fontId="13" fillId="13" borderId="34" xfId="0" applyFont="1" applyFill="1" applyBorder="1" applyAlignment="1">
      <alignment horizontal="center" vertical="center" wrapText="1"/>
    </xf>
    <xf numFmtId="0" fontId="13" fillId="13" borderId="32" xfId="0" applyFont="1" applyFill="1" applyBorder="1" applyAlignment="1">
      <alignment horizontal="center" vertical="center" wrapText="1"/>
    </xf>
    <xf numFmtId="0" fontId="12" fillId="13" borderId="33" xfId="0" applyFont="1" applyFill="1" applyBorder="1" applyAlignment="1">
      <alignment horizontal="center" vertical="center" wrapText="1"/>
    </xf>
    <xf numFmtId="0" fontId="12" fillId="13" borderId="34" xfId="0" applyFont="1" applyFill="1" applyBorder="1" applyAlignment="1">
      <alignment horizontal="center" vertical="center" wrapText="1"/>
    </xf>
    <xf numFmtId="0" fontId="12" fillId="13" borderId="32" xfId="0" applyFont="1" applyFill="1" applyBorder="1" applyAlignment="1">
      <alignment horizontal="center" vertical="center" wrapText="1"/>
    </xf>
    <xf numFmtId="0" fontId="14" fillId="13" borderId="64" xfId="0" applyFont="1" applyFill="1" applyBorder="1" applyAlignment="1">
      <alignment horizontal="center" vertical="center" wrapText="1"/>
    </xf>
    <xf numFmtId="0" fontId="14" fillId="13" borderId="66" xfId="0" applyFont="1" applyFill="1" applyBorder="1" applyAlignment="1">
      <alignment horizontal="center" vertical="center" wrapText="1"/>
    </xf>
    <xf numFmtId="0" fontId="14" fillId="13" borderId="5" xfId="0" applyFont="1" applyFill="1" applyBorder="1" applyAlignment="1">
      <alignment horizontal="center" vertical="center" wrapText="1"/>
    </xf>
    <xf numFmtId="164" fontId="10" fillId="13" borderId="18" xfId="0" applyNumberFormat="1" applyFont="1" applyFill="1" applyBorder="1" applyAlignment="1">
      <alignment horizontal="center" vertical="center" wrapText="1"/>
    </xf>
    <xf numFmtId="164" fontId="10" fillId="13" borderId="15" xfId="0" applyNumberFormat="1" applyFont="1" applyFill="1" applyBorder="1" applyAlignment="1">
      <alignment horizontal="center" vertical="center" wrapText="1"/>
    </xf>
    <xf numFmtId="0" fontId="30" fillId="8" borderId="41" xfId="0" applyFont="1" applyFill="1" applyBorder="1" applyAlignment="1">
      <alignment horizontal="center" vertical="center" wrapText="1"/>
    </xf>
    <xf numFmtId="164" fontId="14" fillId="2" borderId="39" xfId="0" applyNumberFormat="1" applyFont="1" applyFill="1" applyBorder="1" applyAlignment="1">
      <alignment horizontal="center" vertical="center" wrapText="1"/>
    </xf>
    <xf numFmtId="164" fontId="14" fillId="2" borderId="40" xfId="0" applyNumberFormat="1" applyFont="1" applyFill="1" applyBorder="1" applyAlignment="1">
      <alignment horizontal="center" vertical="center" wrapText="1"/>
    </xf>
    <xf numFmtId="164" fontId="14" fillId="2" borderId="56" xfId="0" applyNumberFormat="1" applyFont="1" applyFill="1" applyBorder="1" applyAlignment="1">
      <alignment horizontal="center" vertical="center" wrapText="1"/>
    </xf>
    <xf numFmtId="164" fontId="14" fillId="2" borderId="37" xfId="0" applyNumberFormat="1" applyFont="1" applyFill="1" applyBorder="1" applyAlignment="1">
      <alignment horizontal="center" vertical="center" wrapText="1"/>
    </xf>
    <xf numFmtId="164" fontId="14" fillId="2" borderId="0" xfId="0" applyNumberFormat="1" applyFont="1" applyFill="1" applyAlignment="1">
      <alignment horizontal="center" vertical="center" wrapText="1"/>
    </xf>
    <xf numFmtId="164" fontId="14" fillId="2" borderId="57" xfId="0" applyNumberFormat="1" applyFont="1" applyFill="1" applyBorder="1" applyAlignment="1">
      <alignment horizontal="center" vertical="center" wrapText="1"/>
    </xf>
    <xf numFmtId="164" fontId="14" fillId="2" borderId="42" xfId="0" applyNumberFormat="1" applyFont="1" applyFill="1" applyBorder="1" applyAlignment="1">
      <alignment horizontal="center" vertical="center" wrapText="1"/>
    </xf>
    <xf numFmtId="164" fontId="14" fillId="2" borderId="35" xfId="0" applyNumberFormat="1" applyFont="1" applyFill="1" applyBorder="1" applyAlignment="1">
      <alignment horizontal="center" vertical="center" wrapText="1"/>
    </xf>
    <xf numFmtId="164" fontId="14" fillId="2" borderId="58" xfId="0" applyNumberFormat="1" applyFont="1" applyFill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164" fontId="7" fillId="2" borderId="53" xfId="0" applyNumberFormat="1" applyFont="1" applyFill="1" applyBorder="1" applyAlignment="1">
      <alignment horizontal="center" vertical="center" wrapText="1"/>
    </xf>
    <xf numFmtId="164" fontId="4" fillId="2" borderId="54" xfId="0" applyNumberFormat="1" applyFont="1" applyFill="1" applyBorder="1" applyAlignment="1">
      <alignment horizontal="center" vertical="center" wrapText="1"/>
    </xf>
    <xf numFmtId="164" fontId="4" fillId="2" borderId="61" xfId="0" applyNumberFormat="1" applyFont="1" applyFill="1" applyBorder="1" applyAlignment="1">
      <alignment horizontal="center" vertical="center" wrapText="1"/>
    </xf>
    <xf numFmtId="164" fontId="30" fillId="16" borderId="4" xfId="0" applyNumberFormat="1" applyFont="1" applyFill="1" applyBorder="1" applyAlignment="1">
      <alignment horizontal="right" vertical="center" wrapText="1"/>
    </xf>
    <xf numFmtId="0" fontId="30" fillId="9" borderId="1" xfId="0" applyFont="1" applyFill="1" applyBorder="1" applyAlignment="1">
      <alignment horizontal="center" vertical="center" wrapText="1"/>
    </xf>
    <xf numFmtId="0" fontId="30" fillId="9" borderId="3" xfId="0" applyFont="1" applyFill="1" applyBorder="1" applyAlignment="1">
      <alignment horizontal="center" vertical="center" wrapText="1"/>
    </xf>
    <xf numFmtId="164" fontId="7" fillId="2" borderId="46" xfId="0" applyNumberFormat="1" applyFont="1" applyFill="1" applyBorder="1" applyAlignment="1">
      <alignment horizontal="center" vertical="center" wrapText="1"/>
    </xf>
    <xf numFmtId="4" fontId="4" fillId="13" borderId="65" xfId="0" applyNumberFormat="1" applyFont="1" applyFill="1" applyBorder="1" applyAlignment="1">
      <alignment horizontal="center" vertical="center" wrapText="1"/>
    </xf>
    <xf numFmtId="4" fontId="4" fillId="13" borderId="63" xfId="0" applyNumberFormat="1" applyFont="1" applyFill="1" applyBorder="1" applyAlignment="1">
      <alignment horizontal="center" vertical="center" wrapText="1"/>
    </xf>
    <xf numFmtId="0" fontId="30" fillId="0" borderId="20" xfId="0" applyFont="1" applyBorder="1" applyAlignment="1">
      <alignment horizontal="center" vertical="center" wrapText="1"/>
    </xf>
    <xf numFmtId="0" fontId="30" fillId="0" borderId="18" xfId="0" applyFont="1" applyBorder="1" applyAlignment="1">
      <alignment horizontal="center" vertical="center" wrapText="1"/>
    </xf>
    <xf numFmtId="0" fontId="30" fillId="0" borderId="41" xfId="0" applyFont="1" applyBorder="1" applyAlignment="1">
      <alignment horizontal="center" vertical="center" wrapText="1"/>
    </xf>
    <xf numFmtId="0" fontId="30" fillId="10" borderId="20" xfId="0" applyFont="1" applyFill="1" applyBorder="1" applyAlignment="1">
      <alignment horizontal="center" vertical="center" wrapText="1"/>
    </xf>
    <xf numFmtId="164" fontId="10" fillId="2" borderId="44" xfId="0" applyNumberFormat="1" applyFont="1" applyFill="1" applyBorder="1" applyAlignment="1">
      <alignment horizontal="center" vertical="center" wrapText="1"/>
    </xf>
    <xf numFmtId="164" fontId="10" fillId="2" borderId="45" xfId="0" applyNumberFormat="1" applyFont="1" applyFill="1" applyBorder="1" applyAlignment="1">
      <alignment horizontal="center" vertical="center" wrapText="1"/>
    </xf>
    <xf numFmtId="164" fontId="10" fillId="2" borderId="46" xfId="0" applyNumberFormat="1" applyFont="1" applyFill="1" applyBorder="1" applyAlignment="1">
      <alignment horizontal="center" vertical="center" wrapText="1"/>
    </xf>
    <xf numFmtId="0" fontId="30" fillId="6" borderId="18" xfId="0" applyFont="1" applyFill="1" applyBorder="1" applyAlignment="1">
      <alignment horizontal="center" vertical="center" wrapText="1"/>
    </xf>
    <xf numFmtId="0" fontId="30" fillId="6" borderId="2" xfId="0" applyFont="1" applyFill="1" applyBorder="1" applyAlignment="1">
      <alignment horizontal="center" vertical="center" wrapText="1"/>
    </xf>
    <xf numFmtId="0" fontId="30" fillId="6" borderId="41" xfId="0" applyFont="1" applyFill="1" applyBorder="1" applyAlignment="1">
      <alignment horizontal="center" vertical="center" wrapText="1"/>
    </xf>
    <xf numFmtId="0" fontId="30" fillId="10" borderId="4" xfId="0" applyFont="1" applyFill="1" applyBorder="1" applyAlignment="1">
      <alignment horizontal="center" vertical="center" wrapText="1"/>
    </xf>
    <xf numFmtId="0" fontId="30" fillId="10" borderId="1" xfId="0" applyFont="1" applyFill="1" applyBorder="1" applyAlignment="1">
      <alignment horizontal="center" vertical="center" wrapText="1"/>
    </xf>
    <xf numFmtId="164" fontId="4" fillId="2" borderId="49" xfId="0" applyNumberFormat="1" applyFont="1" applyFill="1" applyBorder="1" applyAlignment="1">
      <alignment horizontal="center" vertical="center" wrapText="1"/>
    </xf>
    <xf numFmtId="164" fontId="4" fillId="2" borderId="50" xfId="0" applyNumberFormat="1" applyFont="1" applyFill="1" applyBorder="1" applyAlignment="1">
      <alignment horizontal="center" vertical="center" wrapText="1"/>
    </xf>
    <xf numFmtId="164" fontId="4" fillId="2" borderId="60" xfId="0" applyNumberFormat="1" applyFont="1" applyFill="1" applyBorder="1" applyAlignment="1">
      <alignment horizontal="center" vertical="center" wrapText="1"/>
    </xf>
    <xf numFmtId="164" fontId="7" fillId="2" borderId="49" xfId="0" applyNumberFormat="1" applyFont="1" applyFill="1" applyBorder="1" applyAlignment="1">
      <alignment horizontal="center" vertical="center" wrapText="1"/>
    </xf>
    <xf numFmtId="164" fontId="31" fillId="13" borderId="20" xfId="0" applyNumberFormat="1" applyFont="1" applyFill="1" applyBorder="1" applyAlignment="1">
      <alignment horizontal="center" vertical="center" wrapText="1"/>
    </xf>
    <xf numFmtId="164" fontId="31" fillId="13" borderId="15" xfId="0" applyNumberFormat="1" applyFont="1" applyFill="1" applyBorder="1" applyAlignment="1">
      <alignment horizontal="center" vertical="center" wrapText="1"/>
    </xf>
    <xf numFmtId="164" fontId="31" fillId="13" borderId="41" xfId="0" applyNumberFormat="1" applyFont="1" applyFill="1" applyBorder="1" applyAlignment="1">
      <alignment horizontal="center" vertical="center" wrapText="1"/>
    </xf>
    <xf numFmtId="0" fontId="30" fillId="9" borderId="18" xfId="0" applyFont="1" applyFill="1" applyBorder="1" applyAlignment="1">
      <alignment horizontal="center" vertical="center" wrapText="1"/>
    </xf>
    <xf numFmtId="0" fontId="30" fillId="9" borderId="41" xfId="0" applyFont="1" applyFill="1" applyBorder="1" applyAlignment="1">
      <alignment horizontal="center" vertical="center" wrapText="1"/>
    </xf>
    <xf numFmtId="0" fontId="30" fillId="16" borderId="4" xfId="0" applyFont="1" applyFill="1" applyBorder="1" applyAlignment="1">
      <alignment horizontal="center" vertical="center" wrapText="1"/>
    </xf>
    <xf numFmtId="164" fontId="30" fillId="14" borderId="1" xfId="0" applyNumberFormat="1" applyFont="1" applyFill="1" applyBorder="1" applyAlignment="1">
      <alignment horizontal="right" vertical="center" wrapText="1"/>
    </xf>
    <xf numFmtId="164" fontId="30" fillId="8" borderId="18" xfId="0" applyNumberFormat="1" applyFont="1" applyFill="1" applyBorder="1" applyAlignment="1">
      <alignment horizontal="right" vertical="center" wrapText="1"/>
    </xf>
    <xf numFmtId="164" fontId="30" fillId="8" borderId="15" xfId="0" applyNumberFormat="1" applyFont="1" applyFill="1" applyBorder="1" applyAlignment="1">
      <alignment horizontal="right" vertical="center" wrapText="1"/>
    </xf>
    <xf numFmtId="164" fontId="30" fillId="8" borderId="2" xfId="0" applyNumberFormat="1" applyFont="1" applyFill="1" applyBorder="1" applyAlignment="1">
      <alignment horizontal="right" vertical="center" wrapText="1"/>
    </xf>
    <xf numFmtId="164" fontId="30" fillId="10" borderId="18" xfId="0" applyNumberFormat="1" applyFont="1" applyFill="1" applyBorder="1" applyAlignment="1">
      <alignment horizontal="right" vertical="center" wrapText="1"/>
    </xf>
    <xf numFmtId="164" fontId="30" fillId="10" borderId="2" xfId="0" applyNumberFormat="1" applyFont="1" applyFill="1" applyBorder="1" applyAlignment="1">
      <alignment horizontal="right" vertical="center" wrapText="1"/>
    </xf>
    <xf numFmtId="164" fontId="30" fillId="10" borderId="15" xfId="0" applyNumberFormat="1" applyFont="1" applyFill="1" applyBorder="1" applyAlignment="1">
      <alignment horizontal="right" vertical="center" wrapText="1"/>
    </xf>
    <xf numFmtId="164" fontId="30" fillId="10" borderId="1" xfId="0" applyNumberFormat="1" applyFont="1" applyFill="1" applyBorder="1" applyAlignment="1">
      <alignment horizontal="right" vertical="center" wrapText="1"/>
    </xf>
    <xf numFmtId="164" fontId="31" fillId="10" borderId="20" xfId="0" applyNumberFormat="1" applyFont="1" applyFill="1" applyBorder="1" applyAlignment="1">
      <alignment horizontal="center" vertical="center" wrapText="1"/>
    </xf>
    <xf numFmtId="164" fontId="31" fillId="10" borderId="41" xfId="0" applyNumberFormat="1" applyFont="1" applyFill="1" applyBorder="1" applyAlignment="1">
      <alignment horizontal="center" vertical="center" wrapText="1"/>
    </xf>
    <xf numFmtId="164" fontId="33" fillId="11" borderId="20" xfId="0" applyNumberFormat="1" applyFont="1" applyFill="1" applyBorder="1" applyAlignment="1">
      <alignment horizontal="center" vertical="center" wrapText="1"/>
    </xf>
    <xf numFmtId="164" fontId="33" fillId="11" borderId="41" xfId="0" applyNumberFormat="1" applyFont="1" applyFill="1" applyBorder="1" applyAlignment="1">
      <alignment horizontal="center" vertical="center" wrapText="1"/>
    </xf>
    <xf numFmtId="164" fontId="31" fillId="12" borderId="20" xfId="0" applyNumberFormat="1" applyFont="1" applyFill="1" applyBorder="1" applyAlignment="1">
      <alignment horizontal="center" vertical="center" wrapText="1"/>
    </xf>
    <xf numFmtId="164" fontId="31" fillId="12" borderId="41" xfId="0" applyNumberFormat="1" applyFont="1" applyFill="1" applyBorder="1" applyAlignment="1">
      <alignment horizontal="center" vertical="center" wrapText="1"/>
    </xf>
    <xf numFmtId="164" fontId="30" fillId="17" borderId="1" xfId="0" applyNumberFormat="1" applyFont="1" applyFill="1" applyBorder="1" applyAlignment="1">
      <alignment horizontal="right" vertical="center" wrapText="1"/>
    </xf>
    <xf numFmtId="164" fontId="30" fillId="17" borderId="3" xfId="0" applyNumberFormat="1" applyFont="1" applyFill="1" applyBorder="1" applyAlignment="1">
      <alignment horizontal="right" vertical="center" wrapText="1"/>
    </xf>
    <xf numFmtId="164" fontId="31" fillId="9" borderId="20" xfId="0" applyNumberFormat="1" applyFont="1" applyFill="1" applyBorder="1" applyAlignment="1">
      <alignment horizontal="center" vertical="center" wrapText="1"/>
    </xf>
    <xf numFmtId="164" fontId="31" fillId="9" borderId="41" xfId="0" applyNumberFormat="1" applyFont="1" applyFill="1" applyBorder="1" applyAlignment="1">
      <alignment horizontal="center" vertical="center" wrapText="1"/>
    </xf>
    <xf numFmtId="164" fontId="33" fillId="14" borderId="20" xfId="0" applyNumberFormat="1" applyFont="1" applyFill="1" applyBorder="1" applyAlignment="1">
      <alignment horizontal="center" vertical="center" wrapText="1"/>
    </xf>
    <xf numFmtId="164" fontId="33" fillId="14" borderId="15" xfId="0" applyNumberFormat="1" applyFont="1" applyFill="1" applyBorder="1" applyAlignment="1">
      <alignment horizontal="center" vertical="center" wrapText="1"/>
    </xf>
    <xf numFmtId="164" fontId="33" fillId="14" borderId="41" xfId="0" applyNumberFormat="1" applyFont="1" applyFill="1" applyBorder="1" applyAlignment="1">
      <alignment horizontal="center" vertical="center" wrapText="1"/>
    </xf>
    <xf numFmtId="164" fontId="31" fillId="16" borderId="20" xfId="0" applyNumberFormat="1" applyFont="1" applyFill="1" applyBorder="1" applyAlignment="1">
      <alignment horizontal="center" vertical="center" wrapText="1"/>
    </xf>
    <xf numFmtId="164" fontId="31" fillId="16" borderId="15" xfId="0" applyNumberFormat="1" applyFont="1" applyFill="1" applyBorder="1" applyAlignment="1">
      <alignment horizontal="center" vertical="center" wrapText="1"/>
    </xf>
    <xf numFmtId="164" fontId="31" fillId="16" borderId="16" xfId="0" applyNumberFormat="1" applyFont="1" applyFill="1" applyBorder="1" applyAlignment="1">
      <alignment horizontal="center" vertical="center" wrapText="1"/>
    </xf>
    <xf numFmtId="164" fontId="31" fillId="16" borderId="43" xfId="0" applyNumberFormat="1" applyFont="1" applyFill="1" applyBorder="1" applyAlignment="1">
      <alignment horizontal="center" vertical="center" wrapText="1"/>
    </xf>
    <xf numFmtId="164" fontId="30" fillId="16" borderId="18" xfId="0" applyNumberFormat="1" applyFont="1" applyFill="1" applyBorder="1" applyAlignment="1">
      <alignment horizontal="right" vertical="center" wrapText="1"/>
    </xf>
    <xf numFmtId="164" fontId="30" fillId="16" borderId="2" xfId="0" applyNumberFormat="1" applyFont="1" applyFill="1" applyBorder="1" applyAlignment="1">
      <alignment horizontal="right" vertical="center" wrapText="1"/>
    </xf>
    <xf numFmtId="164" fontId="30" fillId="16" borderId="41" xfId="0" applyNumberFormat="1" applyFont="1" applyFill="1" applyBorder="1" applyAlignment="1">
      <alignment horizontal="right" vertical="center" wrapText="1"/>
    </xf>
    <xf numFmtId="164" fontId="31" fillId="10" borderId="15" xfId="0" applyNumberFormat="1" applyFont="1" applyFill="1" applyBorder="1" applyAlignment="1">
      <alignment horizontal="center" vertical="center" wrapText="1"/>
    </xf>
    <xf numFmtId="164" fontId="30" fillId="9" borderId="18" xfId="0" applyNumberFormat="1" applyFont="1" applyFill="1" applyBorder="1" applyAlignment="1">
      <alignment horizontal="right" vertical="center" wrapText="1"/>
    </xf>
    <xf numFmtId="164" fontId="30" fillId="9" borderId="2" xfId="0" applyNumberFormat="1" applyFont="1" applyFill="1" applyBorder="1" applyAlignment="1">
      <alignment horizontal="right" vertical="center" wrapText="1"/>
    </xf>
    <xf numFmtId="164" fontId="30" fillId="9" borderId="4" xfId="0" applyNumberFormat="1" applyFont="1" applyFill="1" applyBorder="1" applyAlignment="1">
      <alignment horizontal="right" vertical="center" wrapText="1"/>
    </xf>
    <xf numFmtId="0" fontId="30" fillId="16" borderId="41" xfId="0" applyFont="1" applyFill="1" applyBorder="1" applyAlignment="1">
      <alignment horizontal="center" vertical="center" wrapText="1"/>
    </xf>
    <xf numFmtId="0" fontId="30" fillId="16" borderId="3" xfId="0" applyFont="1" applyFill="1" applyBorder="1" applyAlignment="1">
      <alignment horizontal="center" vertical="center" wrapText="1"/>
    </xf>
    <xf numFmtId="0" fontId="30" fillId="16" borderId="20" xfId="0" applyFont="1" applyFill="1" applyBorder="1" applyAlignment="1">
      <alignment horizontal="center" vertical="center" wrapText="1"/>
    </xf>
    <xf numFmtId="0" fontId="30" fillId="16" borderId="15" xfId="0" applyFont="1" applyFill="1" applyBorder="1" applyAlignment="1">
      <alignment horizontal="center" vertical="center" wrapText="1"/>
    </xf>
    <xf numFmtId="0" fontId="30" fillId="16" borderId="6" xfId="0" applyFont="1" applyFill="1" applyBorder="1" applyAlignment="1">
      <alignment horizontal="center" vertical="center" wrapText="1"/>
    </xf>
    <xf numFmtId="0" fontId="30" fillId="16" borderId="10" xfId="0" applyFont="1" applyFill="1" applyBorder="1" applyAlignment="1">
      <alignment horizontal="center" vertical="center" wrapText="1"/>
    </xf>
    <xf numFmtId="164" fontId="31" fillId="0" borderId="2" xfId="0" applyNumberFormat="1" applyFont="1" applyBorder="1" applyAlignment="1">
      <alignment horizontal="right" vertical="center" wrapText="1"/>
    </xf>
    <xf numFmtId="164" fontId="31" fillId="0" borderId="1" xfId="0" applyNumberFormat="1" applyFont="1" applyBorder="1" applyAlignment="1">
      <alignment horizontal="right" vertical="center" wrapText="1"/>
    </xf>
    <xf numFmtId="164" fontId="4" fillId="2" borderId="55" xfId="0" applyNumberFormat="1" applyFont="1" applyFill="1" applyBorder="1" applyAlignment="1">
      <alignment horizontal="center" vertical="center" wrapText="1"/>
    </xf>
    <xf numFmtId="0" fontId="30" fillId="0" borderId="11" xfId="0" applyFont="1" applyBorder="1" applyAlignment="1">
      <alignment horizontal="center" vertical="center" wrapText="1"/>
    </xf>
    <xf numFmtId="0" fontId="30" fillId="0" borderId="6" xfId="0" applyFont="1" applyBorder="1" applyAlignment="1">
      <alignment horizontal="center" vertical="center" wrapText="1"/>
    </xf>
    <xf numFmtId="164" fontId="4" fillId="2" borderId="51" xfId="0" applyNumberFormat="1" applyFont="1" applyFill="1" applyBorder="1" applyAlignment="1">
      <alignment horizontal="center" vertical="center" wrapText="1"/>
    </xf>
    <xf numFmtId="0" fontId="30" fillId="9" borderId="2" xfId="0" applyFont="1" applyFill="1" applyBorder="1" applyAlignment="1">
      <alignment horizontal="center" vertical="center" wrapText="1"/>
    </xf>
    <xf numFmtId="164" fontId="30" fillId="16" borderId="48" xfId="0" applyNumberFormat="1" applyFont="1" applyFill="1" applyBorder="1" applyAlignment="1">
      <alignment horizontal="right" vertical="center" wrapText="1"/>
    </xf>
    <xf numFmtId="164" fontId="30" fillId="16" borderId="52" xfId="0" applyNumberFormat="1" applyFont="1" applyFill="1" applyBorder="1" applyAlignment="1">
      <alignment horizontal="right" vertical="center" wrapText="1"/>
    </xf>
    <xf numFmtId="0" fontId="30" fillId="10" borderId="41" xfId="0" applyFont="1" applyFill="1" applyBorder="1" applyAlignment="1">
      <alignment horizontal="center" vertical="center" wrapText="1"/>
    </xf>
    <xf numFmtId="0" fontId="30" fillId="9" borderId="4" xfId="0" applyFont="1" applyFill="1" applyBorder="1" applyAlignment="1">
      <alignment horizontal="center" vertical="center" wrapText="1"/>
    </xf>
    <xf numFmtId="0" fontId="30" fillId="5" borderId="4" xfId="0" applyFont="1" applyFill="1" applyBorder="1" applyAlignment="1">
      <alignment horizontal="center" vertical="center" wrapText="1"/>
    </xf>
    <xf numFmtId="0" fontId="30" fillId="5" borderId="3" xfId="0" applyFont="1" applyFill="1" applyBorder="1" applyAlignment="1">
      <alignment horizontal="center" vertical="center" wrapText="1"/>
    </xf>
    <xf numFmtId="0" fontId="30" fillId="14" borderId="1" xfId="0" applyFont="1" applyFill="1" applyBorder="1" applyAlignment="1">
      <alignment horizontal="center" vertical="center" wrapText="1"/>
    </xf>
    <xf numFmtId="0" fontId="30" fillId="14" borderId="6" xfId="0" applyFont="1" applyFill="1" applyBorder="1" applyAlignment="1">
      <alignment horizontal="center" vertical="center" wrapText="1"/>
    </xf>
    <xf numFmtId="0" fontId="30" fillId="14" borderId="10" xfId="0" applyFont="1" applyFill="1" applyBorder="1" applyAlignment="1">
      <alignment horizontal="center" vertical="center" wrapText="1"/>
    </xf>
    <xf numFmtId="0" fontId="30" fillId="17" borderId="1" xfId="0" applyFont="1" applyFill="1" applyBorder="1" applyAlignment="1">
      <alignment horizontal="center" vertical="center" wrapText="1"/>
    </xf>
    <xf numFmtId="0" fontId="30" fillId="17" borderId="3" xfId="0" applyFont="1" applyFill="1" applyBorder="1" applyAlignment="1">
      <alignment horizontal="center" vertical="center" wrapText="1"/>
    </xf>
    <xf numFmtId="0" fontId="4" fillId="13" borderId="5" xfId="0" applyFont="1" applyFill="1" applyBorder="1" applyAlignment="1">
      <alignment horizontal="center" vertical="center" wrapText="1"/>
    </xf>
    <xf numFmtId="0" fontId="4" fillId="13" borderId="6" xfId="0" applyFont="1" applyFill="1" applyBorder="1" applyAlignment="1">
      <alignment horizontal="center" vertical="center" wrapText="1"/>
    </xf>
    <xf numFmtId="0" fontId="4" fillId="13" borderId="10" xfId="0" applyFont="1" applyFill="1" applyBorder="1" applyAlignment="1">
      <alignment horizontal="center" vertical="center" wrapText="1"/>
    </xf>
    <xf numFmtId="0" fontId="30" fillId="6" borderId="4" xfId="0" applyFont="1" applyFill="1" applyBorder="1" applyAlignment="1">
      <alignment horizontal="center" vertical="center" wrapText="1"/>
    </xf>
    <xf numFmtId="0" fontId="30" fillId="6" borderId="1" xfId="0" applyFont="1" applyFill="1" applyBorder="1" applyAlignment="1">
      <alignment horizontal="center" vertical="center" wrapText="1"/>
    </xf>
    <xf numFmtId="0" fontId="30" fillId="8" borderId="4" xfId="0" applyFont="1" applyFill="1" applyBorder="1" applyAlignment="1">
      <alignment horizontal="center" vertical="center" wrapText="1"/>
    </xf>
    <xf numFmtId="0" fontId="30" fillId="8" borderId="1" xfId="0" applyFont="1" applyFill="1" applyBorder="1" applyAlignment="1">
      <alignment horizontal="center" vertical="center" wrapText="1"/>
    </xf>
    <xf numFmtId="0" fontId="30" fillId="6" borderId="3" xfId="0" applyFont="1" applyFill="1" applyBorder="1" applyAlignment="1">
      <alignment horizontal="center" vertical="center" wrapText="1"/>
    </xf>
    <xf numFmtId="0" fontId="30" fillId="9" borderId="6" xfId="0" applyFont="1" applyFill="1" applyBorder="1" applyAlignment="1">
      <alignment horizontal="center" vertical="center" wrapText="1"/>
    </xf>
    <xf numFmtId="0" fontId="30" fillId="9" borderId="10" xfId="0" applyFont="1" applyFill="1" applyBorder="1" applyAlignment="1">
      <alignment horizontal="center" vertical="center" wrapText="1"/>
    </xf>
    <xf numFmtId="0" fontId="30" fillId="9" borderId="20" xfId="0" applyFont="1" applyFill="1" applyBorder="1" applyAlignment="1">
      <alignment horizontal="center" vertical="center" wrapText="1"/>
    </xf>
    <xf numFmtId="0" fontId="30" fillId="9" borderId="5" xfId="0" applyFont="1" applyFill="1" applyBorder="1" applyAlignment="1">
      <alignment horizontal="center" vertical="center" wrapText="1"/>
    </xf>
    <xf numFmtId="0" fontId="30" fillId="10" borderId="6" xfId="0" applyFont="1" applyFill="1" applyBorder="1" applyAlignment="1">
      <alignment horizontal="center" vertical="center" wrapText="1"/>
    </xf>
    <xf numFmtId="0" fontId="30" fillId="10" borderId="10" xfId="0" applyFont="1" applyFill="1" applyBorder="1" applyAlignment="1">
      <alignment horizontal="center" vertical="center" wrapText="1"/>
    </xf>
    <xf numFmtId="0" fontId="30" fillId="10" borderId="3" xfId="0" applyFont="1" applyFill="1" applyBorder="1" applyAlignment="1">
      <alignment horizontal="center" vertical="center" wrapText="1"/>
    </xf>
    <xf numFmtId="0" fontId="30" fillId="16" borderId="5" xfId="0" applyFont="1" applyFill="1" applyBorder="1" applyAlignment="1">
      <alignment horizontal="center" vertical="center" wrapText="1"/>
    </xf>
    <xf numFmtId="164" fontId="30" fillId="9" borderId="41" xfId="0" applyNumberFormat="1" applyFont="1" applyFill="1" applyBorder="1" applyAlignment="1">
      <alignment horizontal="right" vertical="center" wrapText="1"/>
    </xf>
    <xf numFmtId="164" fontId="30" fillId="10" borderId="3" xfId="0" applyNumberFormat="1" applyFont="1" applyFill="1" applyBorder="1" applyAlignment="1">
      <alignment horizontal="right" vertical="center" wrapText="1"/>
    </xf>
    <xf numFmtId="164" fontId="30" fillId="10" borderId="4" xfId="0" applyNumberFormat="1" applyFont="1" applyFill="1" applyBorder="1" applyAlignment="1">
      <alignment horizontal="right" vertical="center" wrapText="1"/>
    </xf>
    <xf numFmtId="164" fontId="30" fillId="10" borderId="41" xfId="0" applyNumberFormat="1" applyFont="1" applyFill="1" applyBorder="1" applyAlignment="1">
      <alignment horizontal="right" vertical="center" wrapText="1"/>
    </xf>
    <xf numFmtId="0" fontId="30" fillId="10" borderId="5" xfId="0" applyFont="1" applyFill="1" applyBorder="1" applyAlignment="1">
      <alignment horizontal="center" vertical="center" wrapText="1"/>
    </xf>
    <xf numFmtId="164" fontId="30" fillId="0" borderId="18" xfId="0" applyNumberFormat="1" applyFont="1" applyBorder="1" applyAlignment="1">
      <alignment horizontal="right" vertical="center" wrapText="1"/>
    </xf>
    <xf numFmtId="164" fontId="31" fillId="5" borderId="4" xfId="0" applyNumberFormat="1" applyFont="1" applyFill="1" applyBorder="1" applyAlignment="1">
      <alignment horizontal="right" vertical="center" wrapText="1"/>
    </xf>
    <xf numFmtId="164" fontId="31" fillId="5" borderId="3" xfId="0" applyNumberFormat="1" applyFont="1" applyFill="1" applyBorder="1" applyAlignment="1">
      <alignment horizontal="right" vertical="center" wrapText="1"/>
    </xf>
    <xf numFmtId="164" fontId="30" fillId="5" borderId="4" xfId="0" applyNumberFormat="1" applyFont="1" applyFill="1" applyBorder="1" applyAlignment="1">
      <alignment horizontal="right" vertical="center" wrapText="1"/>
    </xf>
    <xf numFmtId="164" fontId="30" fillId="5" borderId="3" xfId="0" applyNumberFormat="1" applyFont="1" applyFill="1" applyBorder="1" applyAlignment="1">
      <alignment horizontal="right" vertical="center" wrapText="1"/>
    </xf>
    <xf numFmtId="164" fontId="31" fillId="26" borderId="20" xfId="0" applyNumberFormat="1" applyFont="1" applyFill="1" applyBorder="1" applyAlignment="1">
      <alignment horizontal="center" vertical="center" wrapText="1"/>
    </xf>
    <xf numFmtId="164" fontId="31" fillId="26" borderId="15" xfId="0" applyNumberFormat="1" applyFont="1" applyFill="1" applyBorder="1" applyAlignment="1">
      <alignment horizontal="center" vertical="center" wrapText="1"/>
    </xf>
    <xf numFmtId="164" fontId="31" fillId="26" borderId="41" xfId="0" applyNumberFormat="1" applyFont="1" applyFill="1" applyBorder="1" applyAlignment="1">
      <alignment horizontal="center" vertical="center" wrapText="1"/>
    </xf>
    <xf numFmtId="164" fontId="31" fillId="0" borderId="18" xfId="0" applyNumberFormat="1" applyFont="1" applyBorder="1" applyAlignment="1">
      <alignment horizontal="right" vertical="center" wrapText="1"/>
    </xf>
    <xf numFmtId="164" fontId="15" fillId="10" borderId="20" xfId="0" applyNumberFormat="1" applyFont="1" applyFill="1" applyBorder="1" applyAlignment="1">
      <alignment horizontal="center" vertical="center" wrapText="1"/>
    </xf>
    <xf numFmtId="164" fontId="15" fillId="10" borderId="15" xfId="0" applyNumberFormat="1" applyFont="1" applyFill="1" applyBorder="1" applyAlignment="1">
      <alignment horizontal="center" vertical="center" wrapText="1"/>
    </xf>
    <xf numFmtId="164" fontId="15" fillId="10" borderId="41" xfId="0" applyNumberFormat="1" applyFont="1" applyFill="1" applyBorder="1" applyAlignment="1">
      <alignment horizontal="center" vertical="center" wrapText="1"/>
    </xf>
    <xf numFmtId="0" fontId="30" fillId="0" borderId="21" xfId="0" applyFont="1" applyBorder="1" applyAlignment="1">
      <alignment horizontal="center" vertical="center" wrapText="1"/>
    </xf>
    <xf numFmtId="3" fontId="30" fillId="10" borderId="1" xfId="0" applyNumberFormat="1" applyFont="1" applyFill="1" applyBorder="1" applyAlignment="1">
      <alignment horizontal="center" vertical="center" wrapText="1"/>
    </xf>
    <xf numFmtId="164" fontId="31" fillId="15" borderId="20" xfId="0" applyNumberFormat="1" applyFont="1" applyFill="1" applyBorder="1" applyAlignment="1">
      <alignment horizontal="center" vertical="center" wrapText="1"/>
    </xf>
    <xf numFmtId="164" fontId="31" fillId="15" borderId="41" xfId="0" applyNumberFormat="1" applyFont="1" applyFill="1" applyBorder="1" applyAlignment="1">
      <alignment horizontal="center" vertical="center" wrapText="1"/>
    </xf>
    <xf numFmtId="3" fontId="30" fillId="10" borderId="6" xfId="0" applyNumberFormat="1" applyFont="1" applyFill="1" applyBorder="1" applyAlignment="1">
      <alignment horizontal="center" vertical="center" wrapText="1"/>
    </xf>
    <xf numFmtId="3" fontId="30" fillId="10" borderId="21" xfId="0" applyNumberFormat="1" applyFont="1" applyFill="1" applyBorder="1" applyAlignment="1">
      <alignment horizontal="center" vertical="center" wrapText="1"/>
    </xf>
    <xf numFmtId="0" fontId="30" fillId="5" borderId="5" xfId="0" applyFont="1" applyFill="1" applyBorder="1" applyAlignment="1">
      <alignment horizontal="center" vertical="center" wrapText="1"/>
    </xf>
    <xf numFmtId="0" fontId="30" fillId="5" borderId="10" xfId="0" applyFont="1" applyFill="1" applyBorder="1" applyAlignment="1">
      <alignment horizontal="center" vertical="center" wrapText="1"/>
    </xf>
    <xf numFmtId="164" fontId="15" fillId="11" borderId="20" xfId="0" applyNumberFormat="1" applyFont="1" applyFill="1" applyBorder="1" applyAlignment="1">
      <alignment horizontal="center" vertical="center" wrapText="1"/>
    </xf>
    <xf numFmtId="164" fontId="15" fillId="11" borderId="15" xfId="0" applyNumberFormat="1" applyFont="1" applyFill="1" applyBorder="1" applyAlignment="1">
      <alignment horizontal="center" vertical="center" wrapText="1"/>
    </xf>
    <xf numFmtId="164" fontId="15" fillId="11" borderId="41" xfId="0" applyNumberFormat="1" applyFont="1" applyFill="1" applyBorder="1" applyAlignment="1">
      <alignment horizontal="center" vertical="center" wrapText="1"/>
    </xf>
    <xf numFmtId="3" fontId="30" fillId="10" borderId="41" xfId="0" applyNumberFormat="1" applyFont="1" applyFill="1" applyBorder="1" applyAlignment="1">
      <alignment horizontal="center" vertical="center" wrapText="1"/>
    </xf>
    <xf numFmtId="0" fontId="30" fillId="5" borderId="20" xfId="0" applyFont="1" applyFill="1" applyBorder="1" applyAlignment="1">
      <alignment horizontal="center" vertical="center" wrapText="1"/>
    </xf>
    <xf numFmtId="0" fontId="30" fillId="5" borderId="41" xfId="0" applyFont="1" applyFill="1" applyBorder="1" applyAlignment="1">
      <alignment horizontal="center" vertical="center" wrapText="1"/>
    </xf>
    <xf numFmtId="3" fontId="30" fillId="10" borderId="15" xfId="0" applyNumberFormat="1" applyFont="1" applyFill="1" applyBorder="1" applyAlignment="1">
      <alignment horizontal="center" vertical="center" wrapText="1"/>
    </xf>
    <xf numFmtId="0" fontId="30" fillId="14" borderId="3" xfId="0" applyFont="1" applyFill="1" applyBorder="1" applyAlignment="1">
      <alignment horizontal="center" vertical="center" wrapText="1"/>
    </xf>
    <xf numFmtId="164" fontId="30" fillId="14" borderId="3" xfId="0" applyNumberFormat="1" applyFont="1" applyFill="1" applyBorder="1" applyAlignment="1">
      <alignment horizontal="right" vertical="center" wrapText="1"/>
    </xf>
    <xf numFmtId="0" fontId="30" fillId="14" borderId="41" xfId="0" applyFont="1" applyFill="1" applyBorder="1" applyAlignment="1">
      <alignment horizontal="center" vertical="center" wrapText="1"/>
    </xf>
    <xf numFmtId="164" fontId="30" fillId="14" borderId="41" xfId="0" applyNumberFormat="1" applyFont="1" applyFill="1" applyBorder="1" applyAlignment="1">
      <alignment horizontal="right" vertical="center" wrapText="1"/>
    </xf>
    <xf numFmtId="3" fontId="30" fillId="10" borderId="20" xfId="0" applyNumberFormat="1" applyFont="1" applyFill="1" applyBorder="1" applyAlignment="1">
      <alignment horizontal="center" vertical="center" wrapText="1"/>
    </xf>
    <xf numFmtId="3" fontId="30" fillId="10" borderId="11" xfId="0" applyNumberFormat="1" applyFont="1" applyFill="1" applyBorder="1" applyAlignment="1">
      <alignment horizontal="center" vertical="center" wrapText="1"/>
    </xf>
    <xf numFmtId="0" fontId="30" fillId="14" borderId="18" xfId="0" applyFont="1" applyFill="1" applyBorder="1" applyAlignment="1">
      <alignment horizontal="center" vertical="center"/>
    </xf>
    <xf numFmtId="0" fontId="30" fillId="14" borderId="2" xfId="0" applyFont="1" applyFill="1" applyBorder="1" applyAlignment="1">
      <alignment horizontal="center" vertical="center"/>
    </xf>
    <xf numFmtId="0" fontId="30" fillId="17" borderId="41" xfId="0" applyFont="1" applyFill="1" applyBorder="1" applyAlignment="1">
      <alignment horizontal="center" vertical="center" wrapText="1"/>
    </xf>
    <xf numFmtId="3" fontId="30" fillId="17" borderId="1" xfId="0" applyNumberFormat="1" applyFont="1" applyFill="1" applyBorder="1" applyAlignment="1">
      <alignment horizontal="center" vertical="center" wrapText="1"/>
    </xf>
    <xf numFmtId="3" fontId="30" fillId="17" borderId="3" xfId="0" applyNumberFormat="1" applyFont="1" applyFill="1" applyBorder="1" applyAlignment="1">
      <alignment horizontal="center" vertical="center" wrapText="1"/>
    </xf>
    <xf numFmtId="0" fontId="30" fillId="17" borderId="6" xfId="0" applyFont="1" applyFill="1" applyBorder="1" applyAlignment="1">
      <alignment horizontal="center" vertical="center" wrapText="1"/>
    </xf>
    <xf numFmtId="0" fontId="30" fillId="17" borderId="10" xfId="0" applyFont="1" applyFill="1" applyBorder="1" applyAlignment="1">
      <alignment horizontal="center" vertical="center" wrapText="1"/>
    </xf>
    <xf numFmtId="4" fontId="30" fillId="17" borderId="1" xfId="0" applyNumberFormat="1" applyFont="1" applyFill="1" applyBorder="1" applyAlignment="1">
      <alignment horizontal="center" vertical="center" wrapText="1"/>
    </xf>
    <xf numFmtId="4" fontId="30" fillId="17" borderId="3" xfId="0" applyNumberFormat="1" applyFont="1" applyFill="1" applyBorder="1" applyAlignment="1">
      <alignment horizontal="center" vertical="center" wrapText="1"/>
    </xf>
    <xf numFmtId="164" fontId="30" fillId="8" borderId="1" xfId="0" applyNumberFormat="1" applyFont="1" applyFill="1" applyBorder="1" applyAlignment="1">
      <alignment horizontal="right" vertical="center" wrapText="1"/>
    </xf>
    <xf numFmtId="164" fontId="30" fillId="8" borderId="3" xfId="0" applyNumberFormat="1" applyFont="1" applyFill="1" applyBorder="1" applyAlignment="1">
      <alignment horizontal="right" vertical="center" wrapText="1"/>
    </xf>
    <xf numFmtId="0" fontId="30" fillId="8" borderId="3" xfId="0" applyFont="1" applyFill="1" applyBorder="1" applyAlignment="1">
      <alignment horizontal="center" vertical="center" wrapText="1"/>
    </xf>
    <xf numFmtId="0" fontId="30" fillId="8" borderId="6" xfId="0" applyFont="1" applyFill="1" applyBorder="1" applyAlignment="1">
      <alignment horizontal="center" vertical="center" wrapText="1"/>
    </xf>
    <xf numFmtId="0" fontId="30" fillId="8" borderId="10" xfId="0" applyFont="1" applyFill="1" applyBorder="1" applyAlignment="1">
      <alignment horizontal="center" vertical="center" wrapText="1"/>
    </xf>
    <xf numFmtId="3" fontId="30" fillId="8" borderId="1" xfId="0" applyNumberFormat="1" applyFont="1" applyFill="1" applyBorder="1" applyAlignment="1">
      <alignment horizontal="center" vertical="center" wrapText="1"/>
    </xf>
    <xf numFmtId="3" fontId="30" fillId="8" borderId="3" xfId="0" applyNumberFormat="1" applyFont="1" applyFill="1" applyBorder="1" applyAlignment="1">
      <alignment horizontal="center" vertical="center" wrapText="1"/>
    </xf>
    <xf numFmtId="3" fontId="30" fillId="8" borderId="18" xfId="0" applyNumberFormat="1" applyFont="1" applyFill="1" applyBorder="1" applyAlignment="1">
      <alignment horizontal="center" vertical="center" wrapText="1"/>
    </xf>
    <xf numFmtId="3" fontId="30" fillId="8" borderId="15" xfId="0" applyNumberFormat="1" applyFont="1" applyFill="1" applyBorder="1" applyAlignment="1">
      <alignment horizontal="center" vertical="center" wrapText="1"/>
    </xf>
    <xf numFmtId="3" fontId="30" fillId="8" borderId="41" xfId="0" applyNumberFormat="1" applyFont="1" applyFill="1" applyBorder="1" applyAlignment="1">
      <alignment horizontal="center" vertical="center" wrapText="1"/>
    </xf>
    <xf numFmtId="3" fontId="30" fillId="8" borderId="2" xfId="0" applyNumberFormat="1" applyFont="1" applyFill="1" applyBorder="1" applyAlignment="1">
      <alignment horizontal="center" vertical="center" wrapText="1"/>
    </xf>
    <xf numFmtId="164" fontId="30" fillId="8" borderId="41" xfId="0" applyNumberFormat="1" applyFont="1" applyFill="1" applyBorder="1" applyAlignment="1">
      <alignment horizontal="right" vertical="center" wrapText="1"/>
    </xf>
    <xf numFmtId="3" fontId="30" fillId="6" borderId="1" xfId="0" applyNumberFormat="1" applyFont="1" applyFill="1" applyBorder="1" applyAlignment="1">
      <alignment horizontal="center" vertical="center" wrapText="1"/>
    </xf>
    <xf numFmtId="0" fontId="30" fillId="6" borderId="6" xfId="0" applyFont="1" applyFill="1" applyBorder="1" applyAlignment="1">
      <alignment horizontal="center" vertical="center" wrapText="1"/>
    </xf>
    <xf numFmtId="164" fontId="30" fillId="6" borderId="1" xfId="0" applyNumberFormat="1" applyFont="1" applyFill="1" applyBorder="1" applyAlignment="1">
      <alignment horizontal="right" vertical="center" wrapText="1"/>
    </xf>
    <xf numFmtId="164" fontId="30" fillId="6" borderId="3" xfId="0" applyNumberFormat="1" applyFont="1" applyFill="1" applyBorder="1" applyAlignment="1">
      <alignment horizontal="right" vertical="center" wrapText="1"/>
    </xf>
    <xf numFmtId="0" fontId="30" fillId="8" borderId="5" xfId="0" applyFont="1" applyFill="1" applyBorder="1" applyAlignment="1">
      <alignment horizontal="center" vertical="center" wrapText="1"/>
    </xf>
    <xf numFmtId="164" fontId="30" fillId="8" borderId="4" xfId="0" applyNumberFormat="1" applyFont="1" applyFill="1" applyBorder="1" applyAlignment="1">
      <alignment horizontal="right" vertical="center" wrapText="1"/>
    </xf>
    <xf numFmtId="0" fontId="30" fillId="8" borderId="20" xfId="0" applyFont="1" applyFill="1" applyBorder="1" applyAlignment="1">
      <alignment horizontal="center" vertical="center" wrapText="1"/>
    </xf>
    <xf numFmtId="3" fontId="30" fillId="6" borderId="18" xfId="0" applyNumberFormat="1" applyFont="1" applyFill="1" applyBorder="1" applyAlignment="1">
      <alignment horizontal="center" vertical="center" wrapText="1"/>
    </xf>
    <xf numFmtId="3" fontId="30" fillId="6" borderId="41" xfId="0" applyNumberFormat="1" applyFont="1" applyFill="1" applyBorder="1" applyAlignment="1">
      <alignment horizontal="center" vertical="center" wrapText="1"/>
    </xf>
    <xf numFmtId="3" fontId="30" fillId="8" borderId="4" xfId="0" applyNumberFormat="1" applyFont="1" applyFill="1" applyBorder="1" applyAlignment="1">
      <alignment horizontal="center" vertical="center" wrapText="1"/>
    </xf>
    <xf numFmtId="0" fontId="30" fillId="6" borderId="10" xfId="0" applyFont="1" applyFill="1" applyBorder="1" applyAlignment="1">
      <alignment horizontal="center" vertical="center" wrapText="1"/>
    </xf>
    <xf numFmtId="3" fontId="30" fillId="6" borderId="3" xfId="0" applyNumberFormat="1" applyFont="1" applyFill="1" applyBorder="1" applyAlignment="1">
      <alignment horizontal="center" vertical="center" wrapText="1"/>
    </xf>
    <xf numFmtId="3" fontId="30" fillId="6" borderId="2" xfId="0" applyNumberFormat="1" applyFont="1" applyFill="1" applyBorder="1" applyAlignment="1">
      <alignment horizontal="center" vertical="center" wrapText="1"/>
    </xf>
    <xf numFmtId="4" fontId="30" fillId="6" borderId="1" xfId="0" applyNumberFormat="1" applyFont="1" applyFill="1" applyBorder="1" applyAlignment="1">
      <alignment horizontal="center" vertical="center" wrapText="1"/>
    </xf>
    <xf numFmtId="0" fontId="30" fillId="6" borderId="20" xfId="0" applyFont="1" applyFill="1" applyBorder="1" applyAlignment="1">
      <alignment horizontal="center" vertical="center" wrapText="1"/>
    </xf>
    <xf numFmtId="164" fontId="31" fillId="2" borderId="20" xfId="0" applyNumberFormat="1" applyFont="1" applyFill="1" applyBorder="1" applyAlignment="1">
      <alignment horizontal="center" vertical="center" wrapText="1"/>
    </xf>
    <xf numFmtId="164" fontId="31" fillId="2" borderId="15" xfId="0" applyNumberFormat="1" applyFont="1" applyFill="1" applyBorder="1" applyAlignment="1">
      <alignment horizontal="center" vertical="center" wrapText="1"/>
    </xf>
    <xf numFmtId="164" fontId="31" fillId="2" borderId="41" xfId="0" applyNumberFormat="1" applyFont="1" applyFill="1" applyBorder="1" applyAlignment="1">
      <alignment horizontal="center" vertical="center" wrapText="1"/>
    </xf>
    <xf numFmtId="164" fontId="30" fillId="6" borderId="18" xfId="0" applyNumberFormat="1" applyFont="1" applyFill="1" applyBorder="1" applyAlignment="1">
      <alignment horizontal="right" vertical="center" wrapText="1"/>
    </xf>
    <xf numFmtId="164" fontId="30" fillId="6" borderId="41" xfId="0" applyNumberFormat="1" applyFont="1" applyFill="1" applyBorder="1" applyAlignment="1">
      <alignment horizontal="right" vertical="center" wrapText="1"/>
    </xf>
    <xf numFmtId="0" fontId="29" fillId="6" borderId="8" xfId="0" applyFont="1" applyFill="1" applyBorder="1" applyAlignment="1">
      <alignment horizontal="center" vertical="center" wrapText="1"/>
    </xf>
    <xf numFmtId="0" fontId="29" fillId="6" borderId="9" xfId="0" applyFont="1" applyFill="1" applyBorder="1" applyAlignment="1">
      <alignment horizontal="center" vertical="center" wrapText="1"/>
    </xf>
    <xf numFmtId="3" fontId="4" fillId="13" borderId="1" xfId="0" applyNumberFormat="1" applyFont="1" applyFill="1" applyBorder="1" applyAlignment="1">
      <alignment horizontal="center" vertical="center" wrapText="1"/>
    </xf>
    <xf numFmtId="3" fontId="4" fillId="13" borderId="3" xfId="0" applyNumberFormat="1" applyFont="1" applyFill="1" applyBorder="1" applyAlignment="1">
      <alignment horizontal="center" vertical="center" wrapText="1"/>
    </xf>
    <xf numFmtId="0" fontId="4" fillId="13" borderId="1" xfId="0" applyFont="1" applyFill="1" applyBorder="1" applyAlignment="1">
      <alignment horizontal="center" vertical="center" wrapText="1"/>
    </xf>
    <xf numFmtId="0" fontId="4" fillId="13" borderId="3" xfId="0" applyFont="1" applyFill="1" applyBorder="1" applyAlignment="1">
      <alignment horizontal="center" vertical="center" wrapText="1"/>
    </xf>
    <xf numFmtId="0" fontId="4" fillId="13" borderId="4" xfId="0" applyFont="1" applyFill="1" applyBorder="1" applyAlignment="1">
      <alignment horizontal="center" vertical="center" wrapText="1"/>
    </xf>
    <xf numFmtId="164" fontId="4" fillId="13" borderId="4" xfId="0" applyNumberFormat="1" applyFont="1" applyFill="1" applyBorder="1" applyAlignment="1">
      <alignment horizontal="center" vertical="center" wrapText="1"/>
    </xf>
    <xf numFmtId="164" fontId="4" fillId="13" borderId="1" xfId="0" applyNumberFormat="1" applyFont="1" applyFill="1" applyBorder="1" applyAlignment="1">
      <alignment horizontal="center" vertical="center" wrapText="1"/>
    </xf>
    <xf numFmtId="164" fontId="4" fillId="13" borderId="3" xfId="0" applyNumberFormat="1" applyFont="1" applyFill="1" applyBorder="1" applyAlignment="1">
      <alignment horizontal="center" vertical="center" wrapText="1"/>
    </xf>
    <xf numFmtId="164" fontId="31" fillId="5" borderId="20" xfId="0" applyNumberFormat="1" applyFont="1" applyFill="1" applyBorder="1" applyAlignment="1">
      <alignment horizontal="center" vertical="center" wrapText="1"/>
    </xf>
    <xf numFmtId="164" fontId="31" fillId="5" borderId="15" xfId="0" applyNumberFormat="1" applyFont="1" applyFill="1" applyBorder="1" applyAlignment="1">
      <alignment horizontal="center" vertical="center" wrapText="1"/>
    </xf>
    <xf numFmtId="164" fontId="31" fillId="5" borderId="41" xfId="0" applyNumberFormat="1" applyFont="1" applyFill="1" applyBorder="1" applyAlignment="1">
      <alignment horizontal="center" vertical="center" wrapText="1"/>
    </xf>
    <xf numFmtId="164" fontId="7" fillId="13" borderId="4" xfId="0" applyNumberFormat="1" applyFont="1" applyFill="1" applyBorder="1" applyAlignment="1">
      <alignment horizontal="center" vertical="center" wrapText="1"/>
    </xf>
    <xf numFmtId="164" fontId="30" fillId="6" borderId="4" xfId="0" applyNumberFormat="1" applyFont="1" applyFill="1" applyBorder="1" applyAlignment="1">
      <alignment horizontal="right" vertical="center" wrapText="1"/>
    </xf>
    <xf numFmtId="3" fontId="30" fillId="6" borderId="4" xfId="0" applyNumberFormat="1" applyFont="1" applyFill="1" applyBorder="1" applyAlignment="1">
      <alignment horizontal="center" vertical="center" wrapText="1"/>
    </xf>
    <xf numFmtId="4" fontId="4" fillId="13" borderId="18" xfId="0" applyNumberFormat="1" applyFont="1" applyFill="1" applyBorder="1" applyAlignment="1">
      <alignment horizontal="center" vertical="center" wrapText="1"/>
    </xf>
    <xf numFmtId="4" fontId="4" fillId="13" borderId="41" xfId="0" applyNumberFormat="1" applyFont="1" applyFill="1" applyBorder="1" applyAlignment="1">
      <alignment horizontal="center" vertical="center" wrapText="1"/>
    </xf>
    <xf numFmtId="4" fontId="30" fillId="6" borderId="3" xfId="0" applyNumberFormat="1" applyFont="1" applyFill="1" applyBorder="1" applyAlignment="1">
      <alignment horizontal="center" vertical="center" wrapText="1"/>
    </xf>
    <xf numFmtId="164" fontId="10" fillId="13" borderId="4" xfId="0" applyNumberFormat="1" applyFont="1" applyFill="1" applyBorder="1" applyAlignment="1">
      <alignment horizontal="center" vertical="center" wrapText="1"/>
    </xf>
    <xf numFmtId="164" fontId="15" fillId="13" borderId="1" xfId="0" applyNumberFormat="1" applyFont="1" applyFill="1" applyBorder="1" applyAlignment="1">
      <alignment horizontal="center" vertical="center" wrapText="1"/>
    </xf>
    <xf numFmtId="164" fontId="15" fillId="13" borderId="3" xfId="0" applyNumberFormat="1" applyFont="1" applyFill="1" applyBorder="1" applyAlignment="1">
      <alignment horizontal="center" vertical="center" wrapText="1"/>
    </xf>
    <xf numFmtId="164" fontId="31" fillId="3" borderId="20" xfId="0" applyNumberFormat="1" applyFont="1" applyFill="1" applyBorder="1" applyAlignment="1">
      <alignment horizontal="center" vertical="center" wrapText="1"/>
    </xf>
    <xf numFmtId="164" fontId="31" fillId="3" borderId="15" xfId="0" applyNumberFormat="1" applyFont="1" applyFill="1" applyBorder="1" applyAlignment="1">
      <alignment horizontal="center" vertical="center" wrapText="1"/>
    </xf>
    <xf numFmtId="164" fontId="31" fillId="3" borderId="41" xfId="0" applyNumberFormat="1" applyFont="1" applyFill="1" applyBorder="1" applyAlignment="1">
      <alignment horizontal="center" vertical="center" wrapText="1"/>
    </xf>
    <xf numFmtId="164" fontId="33" fillId="4" borderId="20" xfId="0" applyNumberFormat="1" applyFont="1" applyFill="1" applyBorder="1" applyAlignment="1">
      <alignment horizontal="center" vertical="center" wrapText="1"/>
    </xf>
    <xf numFmtId="164" fontId="33" fillId="4" borderId="15" xfId="0" applyNumberFormat="1" applyFont="1" applyFill="1" applyBorder="1" applyAlignment="1">
      <alignment horizontal="center" vertical="center" wrapText="1"/>
    </xf>
    <xf numFmtId="164" fontId="33" fillId="4" borderId="41" xfId="0" applyNumberFormat="1" applyFont="1" applyFill="1" applyBorder="1" applyAlignment="1">
      <alignment horizontal="center" vertical="center" wrapText="1"/>
    </xf>
    <xf numFmtId="0" fontId="30" fillId="6" borderId="5" xfId="0" applyFont="1" applyFill="1" applyBorder="1" applyAlignment="1">
      <alignment horizontal="center" vertical="center" wrapText="1"/>
    </xf>
    <xf numFmtId="0" fontId="4" fillId="13" borderId="7" xfId="0" applyFont="1" applyFill="1" applyBorder="1" applyAlignment="1">
      <alignment horizontal="center" vertical="center" wrapText="1"/>
    </xf>
    <xf numFmtId="0" fontId="4" fillId="13" borderId="8" xfId="0" applyFont="1" applyFill="1" applyBorder="1" applyAlignment="1">
      <alignment horizontal="center" vertical="center" wrapText="1"/>
    </xf>
    <xf numFmtId="0" fontId="4" fillId="13" borderId="9" xfId="0" applyFont="1" applyFill="1" applyBorder="1" applyAlignment="1">
      <alignment horizontal="center" vertical="center" wrapText="1"/>
    </xf>
    <xf numFmtId="0" fontId="29" fillId="8" borderId="8" xfId="0" applyFont="1" applyFill="1" applyBorder="1" applyAlignment="1">
      <alignment horizontal="center" vertical="center" wrapText="1"/>
    </xf>
    <xf numFmtId="164" fontId="30" fillId="6" borderId="2" xfId="0" applyNumberFormat="1" applyFont="1" applyFill="1" applyBorder="1" applyAlignment="1">
      <alignment horizontal="right" vertical="center" wrapText="1"/>
    </xf>
    <xf numFmtId="0" fontId="29" fillId="6" borderId="7" xfId="0" applyFont="1" applyFill="1" applyBorder="1" applyAlignment="1">
      <alignment horizontal="center" vertical="center" wrapText="1"/>
    </xf>
    <xf numFmtId="164" fontId="30" fillId="8" borderId="20" xfId="0" applyNumberFormat="1" applyFont="1" applyFill="1" applyBorder="1" applyAlignment="1">
      <alignment horizontal="right" vertical="center" wrapText="1"/>
    </xf>
    <xf numFmtId="0" fontId="29" fillId="17" borderId="8" xfId="0" applyFont="1" applyFill="1" applyBorder="1" applyAlignment="1">
      <alignment horizontal="center" vertical="center" wrapText="1"/>
    </xf>
    <xf numFmtId="0" fontId="29" fillId="8" borderId="7" xfId="0" applyFont="1" applyFill="1" applyBorder="1" applyAlignment="1">
      <alignment horizontal="center" vertical="center" wrapText="1"/>
    </xf>
    <xf numFmtId="0" fontId="29" fillId="14" borderId="8" xfId="0" applyFont="1" applyFill="1" applyBorder="1" applyAlignment="1">
      <alignment horizontal="center" vertical="center" wrapText="1"/>
    </xf>
    <xf numFmtId="0" fontId="29" fillId="8" borderId="9" xfId="0" applyFont="1" applyFill="1" applyBorder="1" applyAlignment="1">
      <alignment horizontal="center" vertical="center" wrapText="1"/>
    </xf>
    <xf numFmtId="0" fontId="29" fillId="17" borderId="9" xfId="0" applyFont="1" applyFill="1" applyBorder="1" applyAlignment="1">
      <alignment horizontal="center" vertical="center" wrapText="1"/>
    </xf>
    <xf numFmtId="0" fontId="29" fillId="10" borderId="8" xfId="0" applyFont="1" applyFill="1" applyBorder="1" applyAlignment="1">
      <alignment horizontal="center" vertical="center" wrapText="1"/>
    </xf>
    <xf numFmtId="0" fontId="29" fillId="0" borderId="17" xfId="0" applyFont="1" applyBorder="1" applyAlignment="1">
      <alignment horizontal="center" vertical="center" wrapText="1"/>
    </xf>
    <xf numFmtId="0" fontId="29" fillId="0" borderId="8" xfId="0" applyFont="1" applyBorder="1" applyAlignment="1">
      <alignment horizontal="center" vertical="center" wrapText="1"/>
    </xf>
    <xf numFmtId="0" fontId="29" fillId="10" borderId="30" xfId="0" applyFont="1" applyFill="1" applyBorder="1" applyAlignment="1">
      <alignment horizontal="center" vertical="center" wrapText="1"/>
    </xf>
    <xf numFmtId="0" fontId="29" fillId="16" borderId="8" xfId="0" applyFont="1" applyFill="1" applyBorder="1" applyAlignment="1">
      <alignment horizontal="center" vertical="center" wrapText="1"/>
    </xf>
    <xf numFmtId="0" fontId="29" fillId="5" borderId="7" xfId="0" applyFont="1" applyFill="1" applyBorder="1" applyAlignment="1">
      <alignment horizontal="center" vertical="center" wrapText="1"/>
    </xf>
    <xf numFmtId="0" fontId="29" fillId="5" borderId="9" xfId="0" applyFont="1" applyFill="1" applyBorder="1" applyAlignment="1">
      <alignment horizontal="center" vertical="center" wrapText="1"/>
    </xf>
    <xf numFmtId="0" fontId="29" fillId="10" borderId="9" xfId="0" applyFont="1" applyFill="1" applyBorder="1" applyAlignment="1">
      <alignment horizontal="center" vertical="center" wrapText="1"/>
    </xf>
    <xf numFmtId="0" fontId="29" fillId="9" borderId="7" xfId="0" applyFont="1" applyFill="1" applyBorder="1" applyAlignment="1">
      <alignment horizontal="center" vertical="center" wrapText="1"/>
    </xf>
    <xf numFmtId="0" fontId="29" fillId="9" borderId="8" xfId="0" applyFont="1" applyFill="1" applyBorder="1" applyAlignment="1">
      <alignment horizontal="center" vertical="center" wrapText="1"/>
    </xf>
    <xf numFmtId="0" fontId="29" fillId="9" borderId="9" xfId="0" applyFont="1" applyFill="1" applyBorder="1" applyAlignment="1">
      <alignment horizontal="center" vertical="center" wrapText="1"/>
    </xf>
    <xf numFmtId="0" fontId="29" fillId="16" borderId="7" xfId="0" applyFont="1" applyFill="1" applyBorder="1" applyAlignment="1">
      <alignment horizontal="center" vertical="center" wrapText="1"/>
    </xf>
    <xf numFmtId="0" fontId="29" fillId="16" borderId="9" xfId="0" applyFont="1" applyFill="1" applyBorder="1" applyAlignment="1">
      <alignment horizontal="center" vertical="center" wrapText="1"/>
    </xf>
    <xf numFmtId="0" fontId="29" fillId="10" borderId="7" xfId="0" applyFont="1" applyFill="1" applyBorder="1" applyAlignment="1">
      <alignment horizontal="center" vertical="center" wrapText="1"/>
    </xf>
    <xf numFmtId="0" fontId="29" fillId="0" borderId="30" xfId="0" applyFont="1" applyBorder="1" applyAlignment="1">
      <alignment horizontal="center" vertical="center" wrapText="1"/>
    </xf>
    <xf numFmtId="0" fontId="29" fillId="14" borderId="9" xfId="0" applyFont="1" applyFill="1" applyBorder="1" applyAlignment="1">
      <alignment horizontal="center" vertical="center" wrapText="1"/>
    </xf>
    <xf numFmtId="0" fontId="29" fillId="10" borderId="17" xfId="0" applyFont="1" applyFill="1" applyBorder="1" applyAlignment="1">
      <alignment horizontal="center" vertical="center" wrapText="1"/>
    </xf>
    <xf numFmtId="0" fontId="4" fillId="13" borderId="20" xfId="0" applyFont="1" applyFill="1" applyBorder="1" applyAlignment="1">
      <alignment horizontal="center" vertical="center" wrapText="1"/>
    </xf>
    <xf numFmtId="0" fontId="4" fillId="13" borderId="15" xfId="0" applyFont="1" applyFill="1" applyBorder="1" applyAlignment="1">
      <alignment horizontal="center" vertical="center" wrapText="1"/>
    </xf>
    <xf numFmtId="0" fontId="4" fillId="13" borderId="41" xfId="0" applyFont="1" applyFill="1" applyBorder="1" applyAlignment="1">
      <alignment horizontal="center" vertical="center" wrapText="1"/>
    </xf>
    <xf numFmtId="164" fontId="15" fillId="20" borderId="56" xfId="0" applyNumberFormat="1" applyFont="1" applyFill="1" applyBorder="1" applyAlignment="1">
      <alignment horizontal="center" vertical="center" wrapText="1"/>
    </xf>
    <xf numFmtId="164" fontId="15" fillId="20" borderId="39" xfId="0" applyNumberFormat="1" applyFont="1" applyFill="1" applyBorder="1" applyAlignment="1">
      <alignment horizontal="center" vertical="center" wrapText="1"/>
    </xf>
    <xf numFmtId="164" fontId="15" fillId="20" borderId="40" xfId="0" applyNumberFormat="1" applyFont="1" applyFill="1" applyBorder="1" applyAlignment="1">
      <alignment horizontal="center" vertical="center" wrapText="1"/>
    </xf>
    <xf numFmtId="0" fontId="31" fillId="4" borderId="45" xfId="0" applyFont="1" applyFill="1" applyBorder="1" applyAlignment="1">
      <alignment horizontal="center" vertical="center" wrapText="1"/>
    </xf>
    <xf numFmtId="0" fontId="32" fillId="0" borderId="45" xfId="0" applyFont="1" applyBorder="1" applyAlignment="1">
      <alignment horizontal="center" vertical="center" wrapText="1"/>
    </xf>
    <xf numFmtId="164" fontId="15" fillId="20" borderId="42" xfId="0" applyNumberFormat="1" applyFont="1" applyFill="1" applyBorder="1" applyAlignment="1">
      <alignment horizontal="center" vertical="center" wrapText="1"/>
    </xf>
    <xf numFmtId="164" fontId="15" fillId="20" borderId="35" xfId="0" applyNumberFormat="1" applyFont="1" applyFill="1" applyBorder="1" applyAlignment="1">
      <alignment horizontal="center" vertical="center" wrapText="1"/>
    </xf>
    <xf numFmtId="4" fontId="30" fillId="6" borderId="4" xfId="0" applyNumberFormat="1" applyFont="1" applyFill="1" applyBorder="1" applyAlignment="1">
      <alignment horizontal="center" vertical="center" wrapText="1"/>
    </xf>
    <xf numFmtId="164" fontId="31" fillId="8" borderId="20" xfId="0" applyNumberFormat="1" applyFont="1" applyFill="1" applyBorder="1" applyAlignment="1">
      <alignment horizontal="center" vertical="center" wrapText="1"/>
    </xf>
    <xf numFmtId="164" fontId="31" fillId="8" borderId="15" xfId="0" applyNumberFormat="1" applyFont="1" applyFill="1" applyBorder="1" applyAlignment="1">
      <alignment horizontal="center" vertical="center" wrapText="1"/>
    </xf>
    <xf numFmtId="164" fontId="31" fillId="8" borderId="41" xfId="0" applyNumberFormat="1" applyFont="1" applyFill="1" applyBorder="1" applyAlignment="1">
      <alignment horizontal="center" vertical="center" wrapText="1"/>
    </xf>
    <xf numFmtId="164" fontId="31" fillId="7" borderId="20" xfId="0" applyNumberFormat="1" applyFont="1" applyFill="1" applyBorder="1" applyAlignment="1">
      <alignment horizontal="center" vertical="center" wrapText="1"/>
    </xf>
    <xf numFmtId="164" fontId="31" fillId="7" borderId="15" xfId="0" applyNumberFormat="1" applyFont="1" applyFill="1" applyBorder="1" applyAlignment="1">
      <alignment horizontal="center" vertical="center" wrapText="1"/>
    </xf>
    <xf numFmtId="164" fontId="31" fillId="7" borderId="41" xfId="0" applyNumberFormat="1" applyFont="1" applyFill="1" applyBorder="1" applyAlignment="1">
      <alignment horizontal="center" vertical="center" wrapText="1"/>
    </xf>
    <xf numFmtId="164" fontId="15" fillId="20" borderId="58" xfId="0" applyNumberFormat="1" applyFont="1" applyFill="1" applyBorder="1" applyAlignment="1">
      <alignment horizontal="center" vertical="center" wrapText="1"/>
    </xf>
    <xf numFmtId="164" fontId="31" fillId="18" borderId="37" xfId="0" applyNumberFormat="1" applyFont="1" applyFill="1" applyBorder="1" applyAlignment="1">
      <alignment horizontal="center" vertical="center" wrapText="1"/>
    </xf>
    <xf numFmtId="0" fontId="32" fillId="0" borderId="37" xfId="0" applyFont="1" applyBorder="1" applyAlignment="1">
      <alignment horizontal="center" vertical="center" wrapText="1"/>
    </xf>
    <xf numFmtId="0" fontId="31" fillId="18" borderId="45" xfId="0" applyFont="1" applyFill="1" applyBorder="1" applyAlignment="1">
      <alignment horizontal="center" vertical="center" wrapText="1"/>
    </xf>
    <xf numFmtId="0" fontId="31" fillId="18" borderId="37" xfId="0" applyFont="1" applyFill="1" applyBorder="1" applyAlignment="1">
      <alignment horizontal="center" vertical="center" wrapText="1"/>
    </xf>
    <xf numFmtId="0" fontId="31" fillId="5" borderId="2" xfId="0" applyFont="1" applyFill="1" applyBorder="1" applyAlignment="1">
      <alignment horizontal="center" vertical="center" wrapText="1"/>
    </xf>
    <xf numFmtId="0" fontId="31" fillId="5" borderId="18" xfId="0" applyFont="1" applyFill="1" applyBorder="1" applyAlignment="1">
      <alignment horizontal="center" vertical="center" wrapText="1"/>
    </xf>
    <xf numFmtId="0" fontId="31" fillId="5" borderId="28" xfId="0" applyFont="1" applyFill="1" applyBorder="1" applyAlignment="1">
      <alignment horizontal="center" vertical="center" wrapText="1"/>
    </xf>
    <xf numFmtId="0" fontId="31" fillId="5" borderId="29" xfId="0" applyFont="1" applyFill="1" applyBorder="1" applyAlignment="1">
      <alignment horizontal="center" vertical="center" wrapText="1"/>
    </xf>
    <xf numFmtId="164" fontId="31" fillId="5" borderId="2" xfId="0" applyNumberFormat="1" applyFont="1" applyFill="1" applyBorder="1" applyAlignment="1">
      <alignment horizontal="center" vertical="center" wrapText="1"/>
    </xf>
    <xf numFmtId="164" fontId="31" fillId="5" borderId="18" xfId="0" applyNumberFormat="1" applyFont="1" applyFill="1" applyBorder="1" applyAlignment="1">
      <alignment horizontal="center" vertical="center" wrapText="1"/>
    </xf>
    <xf numFmtId="0" fontId="31" fillId="9" borderId="27" xfId="0" applyFont="1" applyFill="1" applyBorder="1" applyAlignment="1">
      <alignment horizontal="center" vertical="center" wrapText="1"/>
    </xf>
    <xf numFmtId="164" fontId="31" fillId="4" borderId="37" xfId="0" applyNumberFormat="1" applyFont="1" applyFill="1" applyBorder="1" applyAlignment="1">
      <alignment horizontal="center" vertical="center" wrapText="1"/>
    </xf>
    <xf numFmtId="0" fontId="31" fillId="4" borderId="37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0" fontId="29" fillId="17" borderId="7" xfId="0" applyFont="1" applyFill="1" applyBorder="1" applyAlignment="1">
      <alignment horizontal="center" vertical="center" wrapText="1"/>
    </xf>
    <xf numFmtId="0" fontId="30" fillId="17" borderId="4" xfId="0" applyFont="1" applyFill="1" applyBorder="1" applyAlignment="1">
      <alignment horizontal="center" vertical="center" wrapText="1"/>
    </xf>
    <xf numFmtId="0" fontId="30" fillId="17" borderId="5" xfId="0" applyFont="1" applyFill="1" applyBorder="1" applyAlignment="1">
      <alignment horizontal="center" vertical="center" wrapText="1"/>
    </xf>
    <xf numFmtId="0" fontId="30" fillId="17" borderId="20" xfId="0" applyFont="1" applyFill="1" applyBorder="1" applyAlignment="1">
      <alignment horizontal="center" vertical="center" wrapText="1"/>
    </xf>
    <xf numFmtId="3" fontId="30" fillId="17" borderId="4" xfId="0" applyNumberFormat="1" applyFont="1" applyFill="1" applyBorder="1" applyAlignment="1">
      <alignment horizontal="center" vertical="center" wrapText="1"/>
    </xf>
    <xf numFmtId="4" fontId="30" fillId="17" borderId="4" xfId="0" applyNumberFormat="1" applyFont="1" applyFill="1" applyBorder="1" applyAlignment="1">
      <alignment horizontal="center" vertical="center" wrapText="1"/>
    </xf>
    <xf numFmtId="164" fontId="30" fillId="17" borderId="4" xfId="0" applyNumberFormat="1" applyFont="1" applyFill="1" applyBorder="1" applyAlignment="1">
      <alignment horizontal="right" vertical="center" wrapText="1"/>
    </xf>
    <xf numFmtId="164" fontId="31" fillId="17" borderId="20" xfId="0" applyNumberFormat="1" applyFont="1" applyFill="1" applyBorder="1" applyAlignment="1">
      <alignment horizontal="center" vertical="center" wrapText="1"/>
    </xf>
    <xf numFmtId="0" fontId="30" fillId="17" borderId="4" xfId="0" applyFont="1" applyFill="1" applyBorder="1" applyAlignment="1">
      <alignment horizontal="center" vertical="center" wrapText="1"/>
    </xf>
    <xf numFmtId="4" fontId="30" fillId="17" borderId="4" xfId="0" applyNumberFormat="1" applyFont="1" applyFill="1" applyBorder="1" applyAlignment="1">
      <alignment horizontal="center" vertical="center" wrapText="1"/>
    </xf>
    <xf numFmtId="4" fontId="30" fillId="17" borderId="64" xfId="0" applyNumberFormat="1" applyFont="1" applyFill="1" applyBorder="1" applyAlignment="1">
      <alignment horizontal="center" vertical="center" wrapText="1"/>
    </xf>
    <xf numFmtId="164" fontId="31" fillId="17" borderId="15" xfId="0" applyNumberFormat="1" applyFont="1" applyFill="1" applyBorder="1" applyAlignment="1">
      <alignment horizontal="center" vertical="center" wrapText="1"/>
    </xf>
    <xf numFmtId="164" fontId="31" fillId="17" borderId="41" xfId="0" applyNumberFormat="1" applyFont="1" applyFill="1" applyBorder="1" applyAlignment="1">
      <alignment horizontal="center" vertical="center" wrapText="1"/>
    </xf>
  </cellXfs>
  <cellStyles count="12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Normal" xfId="0" builtinId="0"/>
    <cellStyle name="Normal_3  Fincabilidad Grupo Salcar (2)" xfId="1" xr:uid="{00000000-0005-0000-0000-00000B000000}"/>
  </cellStyles>
  <dxfs count="0"/>
  <tableStyles count="0" defaultTableStyle="TableStyleMedium9" defaultPivotStyle="PivotStyleMedium4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M286"/>
  <sheetViews>
    <sheetView view="pageLayout" topLeftCell="A600" workbookViewId="0">
      <selection activeCell="J273" sqref="J273"/>
    </sheetView>
  </sheetViews>
  <sheetFormatPr baseColWidth="10" defaultColWidth="23.125" defaultRowHeight="15.75" x14ac:dyDescent="0.25"/>
  <cols>
    <col min="1" max="1" width="7.5" customWidth="1"/>
    <col min="2" max="2" width="48.5" customWidth="1"/>
    <col min="3" max="3" width="27.875" customWidth="1"/>
    <col min="4" max="4" width="16" hidden="1" customWidth="1"/>
    <col min="5" max="5" width="23.125" hidden="1" customWidth="1"/>
    <col min="6" max="6" width="15.625" customWidth="1"/>
    <col min="7" max="7" width="15.875" customWidth="1"/>
    <col min="8" max="8" width="15.125" customWidth="1"/>
  </cols>
  <sheetData>
    <row r="1" spans="1:8" ht="18" customHeight="1" x14ac:dyDescent="0.25"/>
    <row r="2" spans="1:8" ht="16.5" thickBot="1" x14ac:dyDescent="0.3"/>
    <row r="3" spans="1:8" ht="18" customHeight="1" thickBot="1" x14ac:dyDescent="0.3">
      <c r="A3" s="580" t="s">
        <v>899</v>
      </c>
      <c r="B3" s="581"/>
      <c r="C3" s="581"/>
      <c r="D3" s="581"/>
      <c r="E3" s="581"/>
      <c r="F3" s="581"/>
      <c r="G3" s="581"/>
      <c r="H3" s="582"/>
    </row>
    <row r="4" spans="1:8" x14ac:dyDescent="0.25">
      <c r="A4" s="18"/>
      <c r="B4" s="18"/>
      <c r="C4" s="18"/>
      <c r="D4" s="18"/>
      <c r="E4" s="18"/>
      <c r="F4" s="18"/>
      <c r="G4" s="18"/>
      <c r="H4" s="18"/>
    </row>
    <row r="5" spans="1:8" s="55" customFormat="1" ht="15" customHeight="1" x14ac:dyDescent="0.25">
      <c r="A5" s="583" t="s">
        <v>1076</v>
      </c>
      <c r="B5" s="583"/>
      <c r="C5" s="583"/>
      <c r="D5" s="583"/>
      <c r="E5" s="583"/>
      <c r="F5" s="583"/>
      <c r="G5" s="583"/>
      <c r="H5" s="583"/>
    </row>
    <row r="6" spans="1:8" ht="15" customHeight="1" x14ac:dyDescent="0.25">
      <c r="A6" s="18"/>
      <c r="B6" s="18"/>
      <c r="C6" s="18"/>
      <c r="D6" s="18"/>
      <c r="E6" s="18"/>
      <c r="F6" s="18"/>
      <c r="G6" s="18"/>
      <c r="H6" s="18"/>
    </row>
    <row r="7" spans="1:8" ht="24.95" customHeight="1" x14ac:dyDescent="0.25">
      <c r="A7" s="584" t="s">
        <v>822</v>
      </c>
      <c r="B7" s="587" t="s">
        <v>238</v>
      </c>
      <c r="C7" s="587" t="s">
        <v>239</v>
      </c>
      <c r="D7" s="587" t="s">
        <v>860</v>
      </c>
      <c r="E7" s="587" t="s">
        <v>861</v>
      </c>
      <c r="F7" s="587" t="s">
        <v>1341</v>
      </c>
      <c r="G7" s="587" t="s">
        <v>1055</v>
      </c>
      <c r="H7" s="584" t="s">
        <v>1342</v>
      </c>
    </row>
    <row r="8" spans="1:8" x14ac:dyDescent="0.25">
      <c r="A8" s="585"/>
      <c r="B8" s="587"/>
      <c r="C8" s="587"/>
      <c r="D8" s="587"/>
      <c r="E8" s="587"/>
      <c r="F8" s="587"/>
      <c r="G8" s="587"/>
      <c r="H8" s="585"/>
    </row>
    <row r="9" spans="1:8" ht="15" customHeight="1" x14ac:dyDescent="0.25">
      <c r="A9" s="586"/>
      <c r="B9" s="587"/>
      <c r="C9" s="587"/>
      <c r="D9" s="587"/>
      <c r="E9" s="587"/>
      <c r="F9" s="587"/>
      <c r="G9" s="587"/>
      <c r="H9" s="586"/>
    </row>
    <row r="10" spans="1:8" ht="16.5" customHeight="1" x14ac:dyDescent="0.25">
      <c r="A10" s="56"/>
      <c r="B10" s="56"/>
      <c r="C10" s="56"/>
      <c r="D10" s="56"/>
      <c r="E10" s="56"/>
      <c r="F10" s="56"/>
      <c r="G10" s="56"/>
      <c r="H10" s="56"/>
    </row>
    <row r="11" spans="1:8" ht="16.5" customHeight="1" x14ac:dyDescent="0.25">
      <c r="A11" s="575" t="s">
        <v>1054</v>
      </c>
      <c r="B11" s="575"/>
      <c r="C11" s="575"/>
      <c r="D11" s="575"/>
      <c r="E11" s="575"/>
      <c r="F11" s="575"/>
      <c r="G11" s="575"/>
      <c r="H11" s="575"/>
    </row>
    <row r="12" spans="1:8" x14ac:dyDescent="0.25">
      <c r="A12" s="56"/>
      <c r="B12" s="56"/>
      <c r="C12" s="56"/>
      <c r="D12" s="56"/>
      <c r="E12" s="56"/>
      <c r="F12" s="56"/>
      <c r="G12" s="56"/>
      <c r="H12" s="56"/>
    </row>
    <row r="13" spans="1:8" x14ac:dyDescent="0.25">
      <c r="A13" s="57">
        <v>1</v>
      </c>
      <c r="B13" s="58" t="s">
        <v>862</v>
      </c>
      <c r="C13" s="57" t="s">
        <v>863</v>
      </c>
      <c r="D13" s="59">
        <v>1300</v>
      </c>
      <c r="E13" s="59" t="e">
        <f>#REF!-D13</f>
        <v>#REF!</v>
      </c>
      <c r="F13" s="59">
        <v>0</v>
      </c>
      <c r="G13" s="59">
        <v>0</v>
      </c>
      <c r="H13" s="60">
        <v>0</v>
      </c>
    </row>
    <row r="14" spans="1:8" x14ac:dyDescent="0.25">
      <c r="A14" s="57">
        <v>2</v>
      </c>
      <c r="B14" s="58" t="s">
        <v>864</v>
      </c>
      <c r="C14" s="57" t="s">
        <v>863</v>
      </c>
      <c r="D14" s="59">
        <v>1267.3</v>
      </c>
      <c r="E14" s="59" t="e">
        <f>#REF!-D14</f>
        <v>#REF!</v>
      </c>
      <c r="F14" s="59">
        <v>0</v>
      </c>
      <c r="G14" s="59">
        <v>0</v>
      </c>
      <c r="H14" s="60">
        <v>0</v>
      </c>
    </row>
    <row r="15" spans="1:8" x14ac:dyDescent="0.25">
      <c r="A15" s="57">
        <v>3</v>
      </c>
      <c r="B15" s="58" t="s">
        <v>865</v>
      </c>
      <c r="C15" s="57" t="s">
        <v>863</v>
      </c>
      <c r="D15" s="59">
        <v>308</v>
      </c>
      <c r="E15" s="59" t="e">
        <f>#REF!-D15</f>
        <v>#REF!</v>
      </c>
      <c r="F15" s="59">
        <v>0</v>
      </c>
      <c r="G15" s="59">
        <v>0</v>
      </c>
      <c r="H15" s="60">
        <v>0</v>
      </c>
    </row>
    <row r="16" spans="1:8" x14ac:dyDescent="0.25">
      <c r="A16" s="57">
        <v>4</v>
      </c>
      <c r="B16" s="58" t="s">
        <v>901</v>
      </c>
      <c r="C16" s="57" t="s">
        <v>863</v>
      </c>
      <c r="D16" s="59">
        <v>5130.2299999999996</v>
      </c>
      <c r="E16" s="59" t="e">
        <f>#REF!-D16</f>
        <v>#REF!</v>
      </c>
      <c r="F16" s="59">
        <v>0</v>
      </c>
      <c r="G16" s="59">
        <v>0</v>
      </c>
      <c r="H16" s="60">
        <v>0</v>
      </c>
    </row>
    <row r="17" spans="1:8" x14ac:dyDescent="0.25">
      <c r="A17" s="57">
        <v>5</v>
      </c>
      <c r="B17" s="58" t="s">
        <v>867</v>
      </c>
      <c r="C17" s="57" t="s">
        <v>863</v>
      </c>
      <c r="D17" s="59">
        <v>4811.26</v>
      </c>
      <c r="E17" s="59" t="e">
        <f>#REF!-D17</f>
        <v>#REF!</v>
      </c>
      <c r="F17" s="59">
        <v>0</v>
      </c>
      <c r="G17" s="59">
        <v>0</v>
      </c>
      <c r="H17" s="60">
        <v>0</v>
      </c>
    </row>
    <row r="18" spans="1:8" x14ac:dyDescent="0.25">
      <c r="A18" s="57">
        <v>6</v>
      </c>
      <c r="B18" s="58" t="s">
        <v>868</v>
      </c>
      <c r="C18" s="57" t="s">
        <v>863</v>
      </c>
      <c r="D18" s="59">
        <v>1821.96</v>
      </c>
      <c r="E18" s="59" t="e">
        <f>#REF!-D18</f>
        <v>#REF!</v>
      </c>
      <c r="F18" s="59">
        <v>0</v>
      </c>
      <c r="G18" s="59">
        <v>0</v>
      </c>
      <c r="H18" s="60">
        <v>0</v>
      </c>
    </row>
    <row r="19" spans="1:8" x14ac:dyDescent="0.25">
      <c r="A19" s="57">
        <v>7</v>
      </c>
      <c r="B19" s="58" t="s">
        <v>872</v>
      </c>
      <c r="C19" s="57" t="s">
        <v>863</v>
      </c>
      <c r="D19" s="59">
        <v>680</v>
      </c>
      <c r="E19" s="59" t="e">
        <f>#REF!-D19</f>
        <v>#REF!</v>
      </c>
      <c r="F19" s="59">
        <v>0</v>
      </c>
      <c r="G19" s="59">
        <v>0</v>
      </c>
      <c r="H19" s="60">
        <v>0</v>
      </c>
    </row>
    <row r="20" spans="1:8" x14ac:dyDescent="0.25">
      <c r="A20" s="57">
        <v>8</v>
      </c>
      <c r="B20" s="58" t="s">
        <v>874</v>
      </c>
      <c r="C20" s="57" t="s">
        <v>863</v>
      </c>
      <c r="D20" s="59">
        <v>852.11</v>
      </c>
      <c r="E20" s="59" t="e">
        <f>#REF!-D20</f>
        <v>#REF!</v>
      </c>
      <c r="F20" s="59">
        <v>0</v>
      </c>
      <c r="G20" s="59">
        <v>0</v>
      </c>
      <c r="H20" s="60">
        <v>0</v>
      </c>
    </row>
    <row r="21" spans="1:8" x14ac:dyDescent="0.25">
      <c r="A21" s="57">
        <v>9</v>
      </c>
      <c r="B21" s="58" t="s">
        <v>875</v>
      </c>
      <c r="C21" s="57" t="s">
        <v>863</v>
      </c>
      <c r="D21" s="59">
        <v>772.77</v>
      </c>
      <c r="E21" s="59" t="e">
        <f>#REF!-D21</f>
        <v>#REF!</v>
      </c>
      <c r="F21" s="59">
        <v>0</v>
      </c>
      <c r="G21" s="59">
        <v>0</v>
      </c>
      <c r="H21" s="60">
        <v>0</v>
      </c>
    </row>
    <row r="22" spans="1:8" x14ac:dyDescent="0.25">
      <c r="A22" s="57">
        <v>10</v>
      </c>
      <c r="B22" s="58" t="s">
        <v>876</v>
      </c>
      <c r="C22" s="57" t="s">
        <v>863</v>
      </c>
      <c r="D22" s="59">
        <v>4842.3100000000004</v>
      </c>
      <c r="E22" s="59" t="e">
        <f>#REF!-D22</f>
        <v>#REF!</v>
      </c>
      <c r="F22" s="59">
        <v>0</v>
      </c>
      <c r="G22" s="59">
        <v>0</v>
      </c>
      <c r="H22" s="60">
        <v>0</v>
      </c>
    </row>
    <row r="23" spans="1:8" x14ac:dyDescent="0.25">
      <c r="A23" s="57">
        <v>11</v>
      </c>
      <c r="B23" s="58" t="s">
        <v>877</v>
      </c>
      <c r="C23" s="57" t="s">
        <v>863</v>
      </c>
      <c r="D23" s="59">
        <v>9153.85</v>
      </c>
      <c r="E23" s="59" t="e">
        <f>#REF!-D23</f>
        <v>#REF!</v>
      </c>
      <c r="F23" s="59">
        <v>0</v>
      </c>
      <c r="G23" s="59">
        <v>0</v>
      </c>
      <c r="H23" s="60">
        <v>0</v>
      </c>
    </row>
    <row r="24" spans="1:8" x14ac:dyDescent="0.25">
      <c r="A24" s="57">
        <v>12</v>
      </c>
      <c r="B24" s="58" t="s">
        <v>883</v>
      </c>
      <c r="C24" s="57" t="s">
        <v>863</v>
      </c>
      <c r="D24" s="59">
        <v>1184.5</v>
      </c>
      <c r="E24" s="59" t="e">
        <f>#REF!-D24</f>
        <v>#REF!</v>
      </c>
      <c r="F24" s="59">
        <v>0</v>
      </c>
      <c r="G24" s="59">
        <v>0</v>
      </c>
      <c r="H24" s="60">
        <v>0</v>
      </c>
    </row>
    <row r="25" spans="1:8" x14ac:dyDescent="0.25">
      <c r="A25" s="57">
        <v>13</v>
      </c>
      <c r="B25" s="58" t="s">
        <v>886</v>
      </c>
      <c r="C25" s="57" t="s">
        <v>863</v>
      </c>
      <c r="D25" s="59">
        <v>152.84</v>
      </c>
      <c r="E25" s="59" t="e">
        <f>#REF!-D25</f>
        <v>#REF!</v>
      </c>
      <c r="F25" s="59">
        <v>0</v>
      </c>
      <c r="G25" s="59">
        <v>0</v>
      </c>
      <c r="H25" s="60">
        <v>0</v>
      </c>
    </row>
    <row r="26" spans="1:8" ht="16.5" customHeight="1" x14ac:dyDescent="0.25">
      <c r="A26" s="57">
        <v>14</v>
      </c>
      <c r="B26" s="58" t="s">
        <v>887</v>
      </c>
      <c r="C26" s="57" t="s">
        <v>863</v>
      </c>
      <c r="D26" s="59">
        <v>199</v>
      </c>
      <c r="E26" s="59" t="e">
        <f>#REF!-D26</f>
        <v>#REF!</v>
      </c>
      <c r="F26" s="59">
        <v>0</v>
      </c>
      <c r="G26" s="59">
        <v>0</v>
      </c>
      <c r="H26" s="60">
        <v>0</v>
      </c>
    </row>
    <row r="27" spans="1:8" x14ac:dyDescent="0.25">
      <c r="A27" s="57">
        <v>15</v>
      </c>
      <c r="B27" s="58" t="s">
        <v>890</v>
      </c>
      <c r="C27" s="57" t="s">
        <v>863</v>
      </c>
      <c r="D27" s="59">
        <v>838.85</v>
      </c>
      <c r="E27" s="59" t="e">
        <f>#REF!-D27</f>
        <v>#REF!</v>
      </c>
      <c r="F27" s="59">
        <v>0</v>
      </c>
      <c r="G27" s="59">
        <v>0</v>
      </c>
      <c r="H27" s="60">
        <v>0</v>
      </c>
    </row>
    <row r="28" spans="1:8" x14ac:dyDescent="0.25">
      <c r="A28" s="57">
        <v>16</v>
      </c>
      <c r="B28" s="58" t="s">
        <v>891</v>
      </c>
      <c r="C28" s="57" t="s">
        <v>863</v>
      </c>
      <c r="D28" s="59">
        <v>1360.26</v>
      </c>
      <c r="E28" s="59" t="e">
        <f>#REF!-D28</f>
        <v>#REF!</v>
      </c>
      <c r="F28" s="59">
        <v>0</v>
      </c>
      <c r="G28" s="59">
        <v>0</v>
      </c>
      <c r="H28" s="60">
        <v>0</v>
      </c>
    </row>
    <row r="29" spans="1:8" x14ac:dyDescent="0.25">
      <c r="A29" s="57">
        <v>17</v>
      </c>
      <c r="B29" s="58" t="s">
        <v>896</v>
      </c>
      <c r="C29" s="57" t="s">
        <v>863</v>
      </c>
      <c r="D29" s="59">
        <v>1412.5</v>
      </c>
      <c r="E29" s="59" t="e">
        <f>#REF!-D29</f>
        <v>#REF!</v>
      </c>
      <c r="F29" s="59">
        <v>0</v>
      </c>
      <c r="G29" s="59">
        <v>0</v>
      </c>
      <c r="H29" s="60">
        <v>0</v>
      </c>
    </row>
    <row r="30" spans="1:8" x14ac:dyDescent="0.25">
      <c r="A30" s="57">
        <v>18</v>
      </c>
      <c r="B30" s="58" t="s">
        <v>897</v>
      </c>
      <c r="C30" s="57" t="s">
        <v>863</v>
      </c>
      <c r="D30" s="59">
        <v>4237.5</v>
      </c>
      <c r="E30" s="59" t="e">
        <f>#REF!-D30</f>
        <v>#REF!</v>
      </c>
      <c r="F30" s="59">
        <v>0</v>
      </c>
      <c r="G30" s="59">
        <v>0</v>
      </c>
      <c r="H30" s="60">
        <v>0</v>
      </c>
    </row>
    <row r="31" spans="1:8" x14ac:dyDescent="0.25">
      <c r="A31" s="57">
        <v>19</v>
      </c>
      <c r="B31" s="58" t="s">
        <v>898</v>
      </c>
      <c r="C31" s="57" t="s">
        <v>863</v>
      </c>
      <c r="D31" s="59">
        <v>4497</v>
      </c>
      <c r="E31" s="59" t="e">
        <f>#REF!-D31</f>
        <v>#REF!</v>
      </c>
      <c r="F31" s="59">
        <v>0</v>
      </c>
      <c r="G31" s="59">
        <v>0</v>
      </c>
      <c r="H31" s="60">
        <v>0</v>
      </c>
    </row>
    <row r="32" spans="1:8" s="63" customFormat="1" ht="15" customHeight="1" x14ac:dyDescent="0.25">
      <c r="A32" s="61"/>
      <c r="B32" s="576" t="s">
        <v>900</v>
      </c>
      <c r="C32" s="576"/>
      <c r="D32" s="62">
        <f t="shared" ref="D32:H32" si="0">SUM(D13:D31)</f>
        <v>44822.240000000005</v>
      </c>
      <c r="E32" s="62" t="e">
        <f t="shared" si="0"/>
        <v>#REF!</v>
      </c>
      <c r="F32" s="62">
        <f t="shared" si="0"/>
        <v>0</v>
      </c>
      <c r="G32" s="62">
        <f t="shared" si="0"/>
        <v>0</v>
      </c>
      <c r="H32" s="62">
        <f t="shared" si="0"/>
        <v>0</v>
      </c>
    </row>
    <row r="33" spans="1:8" ht="16.5" customHeight="1" x14ac:dyDescent="0.25">
      <c r="A33" s="64"/>
      <c r="B33" s="64"/>
      <c r="C33" s="64"/>
      <c r="D33" s="65"/>
      <c r="E33" s="65"/>
      <c r="F33" s="65"/>
      <c r="G33" s="65"/>
      <c r="H33" s="65"/>
    </row>
    <row r="34" spans="1:8" ht="15" customHeight="1" x14ac:dyDescent="0.25">
      <c r="A34" s="575" t="s">
        <v>1046</v>
      </c>
      <c r="B34" s="575"/>
      <c r="C34" s="575"/>
      <c r="D34" s="575"/>
      <c r="E34" s="575"/>
      <c r="F34" s="575"/>
      <c r="G34" s="575"/>
      <c r="H34" s="575"/>
    </row>
    <row r="35" spans="1:8" x14ac:dyDescent="0.25">
      <c r="A35" s="64"/>
      <c r="B35" s="64"/>
      <c r="C35" s="64"/>
      <c r="D35" s="65"/>
      <c r="E35" s="65"/>
      <c r="F35" s="65"/>
      <c r="G35" s="65"/>
      <c r="H35" s="65"/>
    </row>
    <row r="36" spans="1:8" x14ac:dyDescent="0.25">
      <c r="A36" s="57">
        <v>20</v>
      </c>
      <c r="B36" s="58" t="s">
        <v>873</v>
      </c>
      <c r="C36" s="57" t="s">
        <v>863</v>
      </c>
      <c r="D36" s="59">
        <v>1121.45</v>
      </c>
      <c r="E36" s="59" t="e">
        <f>#REF!-D36</f>
        <v>#REF!</v>
      </c>
      <c r="F36" s="59">
        <v>0</v>
      </c>
      <c r="G36" s="59">
        <v>25.7</v>
      </c>
      <c r="H36" s="60">
        <v>0</v>
      </c>
    </row>
    <row r="37" spans="1:8" x14ac:dyDescent="0.25">
      <c r="A37" s="57">
        <v>21</v>
      </c>
      <c r="B37" s="58" t="s">
        <v>878</v>
      </c>
      <c r="C37" s="57" t="s">
        <v>863</v>
      </c>
      <c r="D37" s="59">
        <v>2157.61</v>
      </c>
      <c r="E37" s="59" t="e">
        <f>#REF!-D37</f>
        <v>#REF!</v>
      </c>
      <c r="F37" s="59">
        <v>0</v>
      </c>
      <c r="G37" s="59">
        <v>0</v>
      </c>
      <c r="H37" s="60">
        <v>0</v>
      </c>
    </row>
    <row r="38" spans="1:8" x14ac:dyDescent="0.25">
      <c r="A38" s="57">
        <v>22</v>
      </c>
      <c r="B38" s="58" t="s">
        <v>879</v>
      </c>
      <c r="C38" s="57" t="s">
        <v>863</v>
      </c>
      <c r="D38" s="59">
        <v>2636.31</v>
      </c>
      <c r="E38" s="59" t="e">
        <f>#REF!-D38</f>
        <v>#REF!</v>
      </c>
      <c r="F38" s="59">
        <v>0</v>
      </c>
      <c r="G38" s="59">
        <v>0</v>
      </c>
      <c r="H38" s="60">
        <v>0</v>
      </c>
    </row>
    <row r="39" spans="1:8" x14ac:dyDescent="0.25">
      <c r="A39" s="57">
        <v>23</v>
      </c>
      <c r="B39" s="58" t="s">
        <v>880</v>
      </c>
      <c r="C39" s="57" t="s">
        <v>863</v>
      </c>
      <c r="D39" s="59">
        <v>1039.19</v>
      </c>
      <c r="E39" s="59" t="e">
        <f>#REF!-D39</f>
        <v>#REF!</v>
      </c>
      <c r="F39" s="59">
        <v>0</v>
      </c>
      <c r="G39" s="59">
        <v>0</v>
      </c>
      <c r="H39" s="60">
        <v>0</v>
      </c>
    </row>
    <row r="40" spans="1:8" x14ac:dyDescent="0.25">
      <c r="A40" s="57">
        <v>24</v>
      </c>
      <c r="B40" s="58" t="s">
        <v>881</v>
      </c>
      <c r="C40" s="57" t="s">
        <v>863</v>
      </c>
      <c r="D40" s="59">
        <v>6973.27</v>
      </c>
      <c r="E40" s="59" t="e">
        <f>#REF!-D40</f>
        <v>#REF!</v>
      </c>
      <c r="F40" s="59">
        <v>0</v>
      </c>
      <c r="G40" s="59">
        <v>0</v>
      </c>
      <c r="H40" s="60">
        <v>0</v>
      </c>
    </row>
    <row r="41" spans="1:8" x14ac:dyDescent="0.25">
      <c r="A41" s="57">
        <v>25</v>
      </c>
      <c r="B41" s="58" t="s">
        <v>882</v>
      </c>
      <c r="C41" s="57" t="s">
        <v>863</v>
      </c>
      <c r="D41" s="59">
        <v>5620.4</v>
      </c>
      <c r="E41" s="59" t="e">
        <f>#REF!-D41</f>
        <v>#REF!</v>
      </c>
      <c r="F41" s="59">
        <v>0</v>
      </c>
      <c r="G41" s="59">
        <v>0</v>
      </c>
      <c r="H41" s="60">
        <v>0</v>
      </c>
    </row>
    <row r="42" spans="1:8" x14ac:dyDescent="0.25">
      <c r="A42" s="57">
        <v>26</v>
      </c>
      <c r="B42" s="58" t="s">
        <v>884</v>
      </c>
      <c r="C42" s="57" t="s">
        <v>863</v>
      </c>
      <c r="D42" s="59">
        <v>738</v>
      </c>
      <c r="E42" s="59" t="e">
        <f>#REF!-D42</f>
        <v>#REF!</v>
      </c>
      <c r="F42" s="59">
        <v>0</v>
      </c>
      <c r="G42" s="59">
        <v>64.77</v>
      </c>
      <c r="H42" s="60">
        <v>0</v>
      </c>
    </row>
    <row r="43" spans="1:8" x14ac:dyDescent="0.25">
      <c r="A43" s="57">
        <v>27</v>
      </c>
      <c r="B43" s="58" t="s">
        <v>885</v>
      </c>
      <c r="C43" s="57" t="s">
        <v>863</v>
      </c>
      <c r="D43" s="59">
        <v>4181.58</v>
      </c>
      <c r="E43" s="59" t="e">
        <f>#REF!-D43</f>
        <v>#REF!</v>
      </c>
      <c r="F43" s="59">
        <v>0</v>
      </c>
      <c r="G43" s="59">
        <v>0</v>
      </c>
      <c r="H43" s="60">
        <v>0</v>
      </c>
    </row>
    <row r="44" spans="1:8" x14ac:dyDescent="0.25">
      <c r="A44" s="57">
        <v>28</v>
      </c>
      <c r="B44" s="58" t="s">
        <v>888</v>
      </c>
      <c r="C44" s="57" t="s">
        <v>863</v>
      </c>
      <c r="D44" s="59">
        <v>2499.84</v>
      </c>
      <c r="E44" s="59" t="e">
        <f>#REF!-D44</f>
        <v>#REF!</v>
      </c>
      <c r="F44" s="59">
        <v>0</v>
      </c>
      <c r="G44" s="59">
        <v>0</v>
      </c>
      <c r="H44" s="60">
        <v>0</v>
      </c>
    </row>
    <row r="45" spans="1:8" x14ac:dyDescent="0.25">
      <c r="A45" s="57">
        <v>30</v>
      </c>
      <c r="B45" s="58" t="s">
        <v>889</v>
      </c>
      <c r="C45" s="57" t="s">
        <v>863</v>
      </c>
      <c r="D45" s="59">
        <v>3304.83</v>
      </c>
      <c r="E45" s="59" t="e">
        <f>#REF!-D45</f>
        <v>#REF!</v>
      </c>
      <c r="F45" s="59">
        <v>0</v>
      </c>
      <c r="G45" s="59">
        <v>0</v>
      </c>
      <c r="H45" s="60">
        <v>0</v>
      </c>
    </row>
    <row r="46" spans="1:8" x14ac:dyDescent="0.25">
      <c r="A46" s="57">
        <v>31</v>
      </c>
      <c r="B46" s="58" t="s">
        <v>892</v>
      </c>
      <c r="C46" s="57" t="s">
        <v>863</v>
      </c>
      <c r="D46" s="59">
        <v>2499.63</v>
      </c>
      <c r="E46" s="59" t="e">
        <f>#REF!-D46</f>
        <v>#REF!</v>
      </c>
      <c r="F46" s="59">
        <v>0</v>
      </c>
      <c r="G46" s="59">
        <v>0</v>
      </c>
      <c r="H46" s="60">
        <v>0</v>
      </c>
    </row>
    <row r="47" spans="1:8" x14ac:dyDescent="0.25">
      <c r="A47" s="57">
        <v>32</v>
      </c>
      <c r="B47" s="58" t="s">
        <v>893</v>
      </c>
      <c r="C47" s="57" t="s">
        <v>863</v>
      </c>
      <c r="D47" s="59">
        <v>3145.51</v>
      </c>
      <c r="E47" s="59" t="e">
        <f>#REF!-D47</f>
        <v>#REF!</v>
      </c>
      <c r="F47" s="59">
        <v>0</v>
      </c>
      <c r="G47" s="59">
        <v>0</v>
      </c>
      <c r="H47" s="60">
        <v>0</v>
      </c>
    </row>
    <row r="48" spans="1:8" x14ac:dyDescent="0.25">
      <c r="A48" s="57">
        <v>33</v>
      </c>
      <c r="B48" s="58" t="s">
        <v>894</v>
      </c>
      <c r="C48" s="57" t="s">
        <v>863</v>
      </c>
      <c r="D48" s="59">
        <v>1021.2</v>
      </c>
      <c r="E48" s="59" t="e">
        <f>#REF!-D48</f>
        <v>#REF!</v>
      </c>
      <c r="F48" s="59">
        <v>0</v>
      </c>
      <c r="G48" s="59">
        <v>0</v>
      </c>
      <c r="H48" s="60">
        <v>0</v>
      </c>
    </row>
    <row r="49" spans="1:80" x14ac:dyDescent="0.25">
      <c r="A49" s="57">
        <v>34</v>
      </c>
      <c r="B49" s="58" t="s">
        <v>895</v>
      </c>
      <c r="C49" s="57" t="s">
        <v>863</v>
      </c>
      <c r="D49" s="59">
        <v>5832.96</v>
      </c>
      <c r="E49" s="59" t="e">
        <f>#REF!-D49</f>
        <v>#REF!</v>
      </c>
      <c r="F49" s="59">
        <v>0</v>
      </c>
      <c r="G49" s="59">
        <v>0</v>
      </c>
      <c r="H49" s="60">
        <v>0</v>
      </c>
    </row>
    <row r="50" spans="1:80" x14ac:dyDescent="0.25">
      <c r="A50" s="57">
        <v>35</v>
      </c>
      <c r="B50" s="58" t="s">
        <v>870</v>
      </c>
      <c r="C50" s="57" t="s">
        <v>863</v>
      </c>
      <c r="D50" s="59">
        <v>4250</v>
      </c>
      <c r="E50" s="59" t="e">
        <f>#REF!-D50</f>
        <v>#REF!</v>
      </c>
      <c r="F50" s="59">
        <v>0</v>
      </c>
      <c r="G50" s="59">
        <v>0</v>
      </c>
      <c r="H50" s="60">
        <v>0</v>
      </c>
    </row>
    <row r="51" spans="1:80" s="63" customFormat="1" ht="15" customHeight="1" x14ac:dyDescent="0.25">
      <c r="A51" s="61"/>
      <c r="B51" s="576" t="s">
        <v>900</v>
      </c>
      <c r="C51" s="576"/>
      <c r="D51" s="62">
        <f t="shared" ref="D51:H51" si="1">SUM(D36:D50)</f>
        <v>47021.78</v>
      </c>
      <c r="E51" s="62" t="e">
        <f t="shared" si="1"/>
        <v>#REF!</v>
      </c>
      <c r="F51" s="62">
        <f t="shared" si="1"/>
        <v>0</v>
      </c>
      <c r="G51" s="62">
        <f t="shared" si="1"/>
        <v>90.47</v>
      </c>
      <c r="H51" s="62">
        <f t="shared" si="1"/>
        <v>0</v>
      </c>
    </row>
    <row r="52" spans="1:80" x14ac:dyDescent="0.25">
      <c r="A52" s="66"/>
      <c r="B52" s="66"/>
      <c r="C52" s="66"/>
      <c r="D52" s="67"/>
      <c r="E52" s="67"/>
      <c r="F52" s="67"/>
      <c r="G52" s="67"/>
      <c r="H52" s="67"/>
    </row>
    <row r="53" spans="1:80" ht="15" customHeight="1" x14ac:dyDescent="0.25">
      <c r="A53" s="575" t="s">
        <v>1047</v>
      </c>
      <c r="B53" s="575"/>
      <c r="C53" s="575"/>
      <c r="D53" s="575"/>
      <c r="E53" s="575"/>
      <c r="F53" s="575"/>
      <c r="G53" s="575"/>
      <c r="H53" s="575"/>
    </row>
    <row r="54" spans="1:80" x14ac:dyDescent="0.25">
      <c r="A54" s="66"/>
      <c r="B54" s="66"/>
      <c r="C54" s="66"/>
      <c r="D54" s="66"/>
      <c r="E54" s="66"/>
      <c r="F54" s="66"/>
      <c r="G54" s="66"/>
      <c r="H54" s="66"/>
    </row>
    <row r="55" spans="1:80" x14ac:dyDescent="0.25">
      <c r="A55" s="57">
        <v>36</v>
      </c>
      <c r="B55" s="58" t="s">
        <v>866</v>
      </c>
      <c r="C55" s="57" t="s">
        <v>863</v>
      </c>
      <c r="D55" s="59">
        <v>4000</v>
      </c>
      <c r="E55" s="59" t="e">
        <f>#REF!-D55</f>
        <v>#REF!</v>
      </c>
      <c r="F55" s="59">
        <v>4000</v>
      </c>
      <c r="G55" s="59">
        <v>2661.67</v>
      </c>
      <c r="H55" s="60">
        <v>1663.6689999999999</v>
      </c>
    </row>
    <row r="56" spans="1:80" x14ac:dyDescent="0.25">
      <c r="A56" s="57">
        <v>37</v>
      </c>
      <c r="B56" s="58" t="s">
        <v>869</v>
      </c>
      <c r="C56" s="57" t="s">
        <v>863</v>
      </c>
      <c r="D56" s="59">
        <v>2500</v>
      </c>
      <c r="E56" s="59" t="e">
        <f>#REF!-D56</f>
        <v>#REF!</v>
      </c>
      <c r="F56" s="59">
        <v>2500</v>
      </c>
      <c r="G56" s="59">
        <v>1968.75</v>
      </c>
      <c r="H56" s="60">
        <v>1253.4339999999997</v>
      </c>
    </row>
    <row r="57" spans="1:80" x14ac:dyDescent="0.25">
      <c r="A57" s="57">
        <v>38</v>
      </c>
      <c r="B57" s="58" t="s">
        <v>871</v>
      </c>
      <c r="C57" s="57" t="s">
        <v>863</v>
      </c>
      <c r="D57" s="59">
        <v>8778.81</v>
      </c>
      <c r="E57" s="59" t="e">
        <f>#REF!-D57</f>
        <v>#REF!</v>
      </c>
      <c r="F57" s="59">
        <v>8778.81</v>
      </c>
      <c r="G57" s="59">
        <v>5479.44</v>
      </c>
      <c r="H57" s="60">
        <v>3397.7649999999999</v>
      </c>
    </row>
    <row r="58" spans="1:80" s="72" customFormat="1" ht="15" customHeight="1" x14ac:dyDescent="0.25">
      <c r="A58" s="68">
        <v>39</v>
      </c>
      <c r="B58" s="69" t="s">
        <v>1343</v>
      </c>
      <c r="C58" s="68" t="s">
        <v>863</v>
      </c>
      <c r="D58" s="70">
        <v>8778.81</v>
      </c>
      <c r="E58" s="70" t="e">
        <f>#REF!-D58</f>
        <v>#REF!</v>
      </c>
      <c r="F58" s="70">
        <v>1000</v>
      </c>
      <c r="G58" s="70">
        <v>0</v>
      </c>
      <c r="H58" s="71">
        <v>0</v>
      </c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</row>
    <row r="59" spans="1:80" s="63" customFormat="1" x14ac:dyDescent="0.25">
      <c r="A59" s="61"/>
      <c r="B59" s="576" t="s">
        <v>900</v>
      </c>
      <c r="C59" s="576"/>
      <c r="D59" s="62">
        <f t="shared" ref="D59:H59" si="2">SUM(D55:D58)</f>
        <v>24057.62</v>
      </c>
      <c r="E59" s="62" t="e">
        <f t="shared" si="2"/>
        <v>#REF!</v>
      </c>
      <c r="F59" s="62">
        <f t="shared" si="2"/>
        <v>16278.81</v>
      </c>
      <c r="G59" s="62">
        <f t="shared" si="2"/>
        <v>10109.86</v>
      </c>
      <c r="H59" s="62">
        <f t="shared" si="2"/>
        <v>6314.8679999999995</v>
      </c>
    </row>
    <row r="60" spans="1:80" x14ac:dyDescent="0.25">
      <c r="A60" s="66"/>
      <c r="B60" s="66"/>
      <c r="C60" s="66"/>
      <c r="D60" s="66"/>
      <c r="E60" s="66"/>
      <c r="F60" s="66"/>
      <c r="G60" s="66"/>
      <c r="H60" s="66"/>
    </row>
    <row r="61" spans="1:80" x14ac:dyDescent="0.25">
      <c r="A61" s="575" t="s">
        <v>1048</v>
      </c>
      <c r="B61" s="575"/>
      <c r="C61" s="575"/>
      <c r="D61" s="575"/>
      <c r="E61" s="575"/>
      <c r="F61" s="575"/>
      <c r="G61" s="575"/>
      <c r="H61" s="575"/>
    </row>
    <row r="62" spans="1:80" x14ac:dyDescent="0.25">
      <c r="A62" s="66"/>
      <c r="B62" s="66"/>
      <c r="C62" s="66"/>
      <c r="D62" s="66"/>
      <c r="E62" s="66"/>
      <c r="F62" s="66"/>
      <c r="G62" s="66"/>
      <c r="H62" s="66"/>
    </row>
    <row r="63" spans="1:80" x14ac:dyDescent="0.25">
      <c r="A63" s="57">
        <v>40</v>
      </c>
      <c r="B63" s="58" t="s">
        <v>1056</v>
      </c>
      <c r="C63" s="57" t="s">
        <v>863</v>
      </c>
      <c r="D63" s="59">
        <v>82258.86</v>
      </c>
      <c r="E63" s="59" t="e">
        <f>#REF!-D63</f>
        <v>#REF!</v>
      </c>
      <c r="F63" s="59">
        <v>0</v>
      </c>
      <c r="G63" s="59">
        <v>0</v>
      </c>
      <c r="H63" s="73" t="s">
        <v>1062</v>
      </c>
    </row>
    <row r="64" spans="1:80" x14ac:dyDescent="0.25">
      <c r="A64" s="57">
        <v>41</v>
      </c>
      <c r="B64" s="58" t="s">
        <v>1057</v>
      </c>
      <c r="C64" s="57" t="s">
        <v>863</v>
      </c>
      <c r="D64" s="59">
        <v>54350</v>
      </c>
      <c r="E64" s="59" t="e">
        <f>#REF!-D64</f>
        <v>#REF!</v>
      </c>
      <c r="F64" s="59">
        <v>0</v>
      </c>
      <c r="G64" s="59">
        <v>9148.92</v>
      </c>
      <c r="H64" s="73">
        <v>14620</v>
      </c>
    </row>
    <row r="65" spans="1:8" x14ac:dyDescent="0.25">
      <c r="A65" s="57">
        <v>42</v>
      </c>
      <c r="B65" s="58" t="s">
        <v>1058</v>
      </c>
      <c r="C65" s="57" t="s">
        <v>863</v>
      </c>
      <c r="D65" s="59">
        <v>9135.4500000000007</v>
      </c>
      <c r="E65" s="59" t="e">
        <f>#REF!-D65</f>
        <v>#REF!</v>
      </c>
      <c r="F65" s="59">
        <v>0</v>
      </c>
      <c r="G65" s="59">
        <v>0</v>
      </c>
      <c r="H65" s="73">
        <f>1417</f>
        <v>1417</v>
      </c>
    </row>
    <row r="66" spans="1:8" x14ac:dyDescent="0.25">
      <c r="A66" s="57">
        <v>43</v>
      </c>
      <c r="B66" s="58" t="s">
        <v>1059</v>
      </c>
      <c r="C66" s="57" t="s">
        <v>863</v>
      </c>
      <c r="D66" s="59">
        <v>9135.4500000000007</v>
      </c>
      <c r="E66" s="59" t="e">
        <f>#REF!-D66</f>
        <v>#REF!</v>
      </c>
      <c r="F66" s="59">
        <v>0</v>
      </c>
      <c r="G66" s="59">
        <v>0</v>
      </c>
      <c r="H66" s="73">
        <f>1417</f>
        <v>1417</v>
      </c>
    </row>
    <row r="67" spans="1:8" x14ac:dyDescent="0.25">
      <c r="A67" s="57">
        <v>44</v>
      </c>
      <c r="B67" s="58" t="s">
        <v>1060</v>
      </c>
      <c r="C67" s="57" t="s">
        <v>863</v>
      </c>
      <c r="D67" s="59">
        <v>9135.4500000000007</v>
      </c>
      <c r="E67" s="59" t="e">
        <f>#REF!-D67</f>
        <v>#REF!</v>
      </c>
      <c r="F67" s="59">
        <v>0</v>
      </c>
      <c r="G67" s="59">
        <v>0</v>
      </c>
      <c r="H67" s="73" t="s">
        <v>1062</v>
      </c>
    </row>
    <row r="68" spans="1:8" ht="15" customHeight="1" x14ac:dyDescent="0.25">
      <c r="A68" s="57">
        <v>45</v>
      </c>
      <c r="B68" s="58" t="s">
        <v>1061</v>
      </c>
      <c r="C68" s="57" t="s">
        <v>863</v>
      </c>
      <c r="D68" s="59">
        <v>8699.19</v>
      </c>
      <c r="E68" s="59" t="e">
        <f>#REF!-D68</f>
        <v>#REF!</v>
      </c>
      <c r="F68" s="59">
        <v>0</v>
      </c>
      <c r="G68" s="59">
        <v>0</v>
      </c>
      <c r="H68" s="73">
        <f>2071</f>
        <v>2071</v>
      </c>
    </row>
    <row r="69" spans="1:8" s="63" customFormat="1" x14ac:dyDescent="0.25">
      <c r="A69" s="61"/>
      <c r="B69" s="576" t="s">
        <v>900</v>
      </c>
      <c r="C69" s="576"/>
      <c r="D69" s="62">
        <f t="shared" ref="D69:H69" si="3">SUM(D63:D68)</f>
        <v>172714.40000000002</v>
      </c>
      <c r="E69" s="62" t="e">
        <f t="shared" si="3"/>
        <v>#REF!</v>
      </c>
      <c r="F69" s="62">
        <f t="shared" si="3"/>
        <v>0</v>
      </c>
      <c r="G69" s="62">
        <f t="shared" si="3"/>
        <v>9148.92</v>
      </c>
      <c r="H69" s="62">
        <f t="shared" si="3"/>
        <v>19525</v>
      </c>
    </row>
    <row r="70" spans="1:8" ht="15" customHeight="1" x14ac:dyDescent="0.25"/>
    <row r="71" spans="1:8" ht="15" customHeight="1" x14ac:dyDescent="0.25">
      <c r="A71" s="575" t="s">
        <v>1049</v>
      </c>
      <c r="B71" s="575"/>
      <c r="C71" s="575"/>
      <c r="D71" s="575"/>
      <c r="E71" s="575"/>
      <c r="F71" s="575"/>
      <c r="G71" s="575"/>
      <c r="H71" s="575"/>
    </row>
    <row r="72" spans="1:8" ht="15" customHeight="1" x14ac:dyDescent="0.25">
      <c r="D72" s="20"/>
    </row>
    <row r="73" spans="1:8" s="77" customFormat="1" ht="14.1" customHeight="1" x14ac:dyDescent="0.25">
      <c r="A73" s="74">
        <v>46</v>
      </c>
      <c r="B73" s="75" t="s">
        <v>902</v>
      </c>
      <c r="C73" s="75"/>
      <c r="D73" s="76"/>
      <c r="E73" s="76"/>
      <c r="F73" s="59">
        <v>90232.76</v>
      </c>
      <c r="G73" s="59">
        <v>0</v>
      </c>
      <c r="H73" s="59">
        <v>0</v>
      </c>
    </row>
    <row r="74" spans="1:8" s="77" customFormat="1" ht="15" customHeight="1" x14ac:dyDescent="0.25">
      <c r="A74" s="61"/>
      <c r="B74" s="576" t="s">
        <v>900</v>
      </c>
      <c r="C74" s="576"/>
      <c r="D74" s="62">
        <f t="shared" ref="D74:H74" si="4">D73</f>
        <v>0</v>
      </c>
      <c r="E74" s="62">
        <f t="shared" si="4"/>
        <v>0</v>
      </c>
      <c r="F74" s="62">
        <f t="shared" si="4"/>
        <v>90232.76</v>
      </c>
      <c r="G74" s="62">
        <f t="shared" si="4"/>
        <v>0</v>
      </c>
      <c r="H74" s="62">
        <f t="shared" si="4"/>
        <v>0</v>
      </c>
    </row>
    <row r="75" spans="1:8" s="77" customFormat="1" ht="15" customHeight="1" x14ac:dyDescent="0.25"/>
    <row r="76" spans="1:8" s="77" customFormat="1" ht="15" customHeight="1" x14ac:dyDescent="0.25">
      <c r="A76" s="575" t="s">
        <v>1050</v>
      </c>
      <c r="B76" s="575"/>
      <c r="C76" s="575"/>
      <c r="D76" s="575"/>
      <c r="E76" s="575"/>
      <c r="F76" s="575"/>
      <c r="G76" s="575"/>
      <c r="H76" s="575"/>
    </row>
    <row r="77" spans="1:8" s="77" customFormat="1" ht="15" customHeight="1" x14ac:dyDescent="0.25">
      <c r="A77" s="56"/>
      <c r="B77" s="56"/>
      <c r="C77" s="56"/>
      <c r="D77" s="56"/>
      <c r="E77" s="56"/>
      <c r="F77" s="56"/>
      <c r="G77" s="56"/>
      <c r="H77" s="56"/>
    </row>
    <row r="78" spans="1:8" s="77" customFormat="1" ht="15" customHeight="1" x14ac:dyDescent="0.25">
      <c r="A78" s="57">
        <v>47</v>
      </c>
      <c r="B78" s="58" t="s">
        <v>903</v>
      </c>
      <c r="C78" s="57"/>
      <c r="D78" s="78"/>
      <c r="E78" s="78"/>
      <c r="F78" s="59">
        <v>128.80000000000001</v>
      </c>
      <c r="G78" s="19">
        <v>0</v>
      </c>
      <c r="H78" s="59">
        <v>0</v>
      </c>
    </row>
    <row r="79" spans="1:8" s="77" customFormat="1" ht="15" customHeight="1" x14ac:dyDescent="0.25">
      <c r="A79" s="57">
        <v>48</v>
      </c>
      <c r="B79" s="58" t="s">
        <v>904</v>
      </c>
      <c r="C79" s="57"/>
      <c r="D79" s="78"/>
      <c r="E79" s="78"/>
      <c r="F79" s="59">
        <v>222.48</v>
      </c>
      <c r="G79" s="19">
        <v>0</v>
      </c>
      <c r="H79" s="59">
        <v>0</v>
      </c>
    </row>
    <row r="80" spans="1:8" s="77" customFormat="1" ht="15" customHeight="1" x14ac:dyDescent="0.25">
      <c r="A80" s="57">
        <v>49</v>
      </c>
      <c r="B80" s="58" t="s">
        <v>905</v>
      </c>
      <c r="C80" s="57"/>
      <c r="D80" s="78"/>
      <c r="E80" s="78"/>
      <c r="F80" s="59">
        <v>1950</v>
      </c>
      <c r="G80" s="19">
        <v>1950</v>
      </c>
      <c r="H80" s="59">
        <v>0</v>
      </c>
    </row>
    <row r="81" spans="1:247" s="77" customFormat="1" ht="15" x14ac:dyDescent="0.25">
      <c r="A81" s="57">
        <v>50</v>
      </c>
      <c r="B81" s="58" t="s">
        <v>906</v>
      </c>
      <c r="C81" s="57"/>
      <c r="D81" s="78"/>
      <c r="E81" s="78"/>
      <c r="F81" s="59">
        <v>1440</v>
      </c>
      <c r="G81" s="19">
        <v>0</v>
      </c>
      <c r="H81" s="59">
        <v>0</v>
      </c>
    </row>
    <row r="82" spans="1:247" s="77" customFormat="1" ht="15" x14ac:dyDescent="0.25">
      <c r="A82" s="57">
        <v>51</v>
      </c>
      <c r="B82" s="58" t="s">
        <v>907</v>
      </c>
      <c r="C82" s="57"/>
      <c r="D82" s="78"/>
      <c r="E82" s="78"/>
      <c r="F82" s="59">
        <v>950</v>
      </c>
      <c r="G82" s="19">
        <v>0</v>
      </c>
      <c r="H82" s="59">
        <v>0</v>
      </c>
    </row>
    <row r="83" spans="1:247" s="77" customFormat="1" ht="15" x14ac:dyDescent="0.25">
      <c r="A83" s="57">
        <v>52</v>
      </c>
      <c r="B83" s="58" t="s">
        <v>908</v>
      </c>
      <c r="C83" s="57"/>
      <c r="D83" s="78"/>
      <c r="E83" s="78"/>
      <c r="F83" s="59">
        <v>40.56</v>
      </c>
      <c r="G83" s="19">
        <v>0</v>
      </c>
      <c r="H83" s="59">
        <v>0</v>
      </c>
    </row>
    <row r="84" spans="1:247" s="77" customFormat="1" ht="15" x14ac:dyDescent="0.25">
      <c r="A84" s="57">
        <v>53</v>
      </c>
      <c r="B84" s="58" t="s">
        <v>909</v>
      </c>
      <c r="C84" s="57"/>
      <c r="D84" s="78"/>
      <c r="E84" s="78"/>
      <c r="F84" s="59">
        <v>150</v>
      </c>
      <c r="G84" s="19">
        <v>0</v>
      </c>
      <c r="H84" s="59">
        <v>0</v>
      </c>
    </row>
    <row r="85" spans="1:247" s="77" customFormat="1" ht="15" x14ac:dyDescent="0.25">
      <c r="A85" s="57">
        <v>54</v>
      </c>
      <c r="B85" s="58" t="s">
        <v>910</v>
      </c>
      <c r="C85" s="57"/>
      <c r="D85" s="78"/>
      <c r="E85" s="78"/>
      <c r="F85" s="59">
        <v>350</v>
      </c>
      <c r="G85" s="19">
        <v>0</v>
      </c>
      <c r="H85" s="59">
        <v>0</v>
      </c>
    </row>
    <row r="86" spans="1:247" s="77" customFormat="1" ht="15" x14ac:dyDescent="0.25">
      <c r="A86" s="57">
        <v>55</v>
      </c>
      <c r="B86" s="58" t="s">
        <v>911</v>
      </c>
      <c r="C86" s="57"/>
      <c r="D86" s="78"/>
      <c r="E86" s="78"/>
      <c r="F86" s="59">
        <v>23.92</v>
      </c>
      <c r="G86" s="19">
        <v>0</v>
      </c>
      <c r="H86" s="59">
        <v>0</v>
      </c>
    </row>
    <row r="87" spans="1:247" s="77" customFormat="1" ht="15" x14ac:dyDescent="0.25">
      <c r="A87" s="57">
        <v>56</v>
      </c>
      <c r="B87" s="58" t="s">
        <v>973</v>
      </c>
      <c r="C87" s="57"/>
      <c r="D87" s="78"/>
      <c r="E87" s="78"/>
      <c r="F87" s="59">
        <v>5096.67</v>
      </c>
      <c r="G87" s="19">
        <v>5096.67</v>
      </c>
      <c r="H87" s="59">
        <v>5096.67</v>
      </c>
    </row>
    <row r="88" spans="1:247" s="77" customFormat="1" ht="15" x14ac:dyDescent="0.25">
      <c r="A88" s="57">
        <v>57</v>
      </c>
      <c r="B88" s="58" t="s">
        <v>904</v>
      </c>
      <c r="C88" s="57"/>
      <c r="D88" s="57"/>
      <c r="E88" s="57"/>
      <c r="F88" s="59">
        <v>96.72</v>
      </c>
      <c r="G88" s="19">
        <v>0</v>
      </c>
      <c r="H88" s="59">
        <v>0</v>
      </c>
    </row>
    <row r="89" spans="1:247" s="77" customFormat="1" ht="15" x14ac:dyDescent="0.25">
      <c r="A89" s="57">
        <v>58</v>
      </c>
      <c r="B89" s="58" t="s">
        <v>974</v>
      </c>
      <c r="C89" s="57"/>
      <c r="D89" s="78"/>
      <c r="E89" s="78"/>
      <c r="F89" s="59">
        <v>241.33</v>
      </c>
      <c r="G89" s="19">
        <v>1462.1</v>
      </c>
      <c r="H89" s="19">
        <v>1462.1</v>
      </c>
    </row>
    <row r="90" spans="1:247" s="77" customFormat="1" ht="15" x14ac:dyDescent="0.25">
      <c r="A90" s="57">
        <v>59</v>
      </c>
      <c r="B90" s="58" t="s">
        <v>975</v>
      </c>
      <c r="C90" s="57"/>
      <c r="D90" s="78"/>
      <c r="E90" s="78"/>
      <c r="F90" s="59">
        <v>0</v>
      </c>
      <c r="G90" s="19">
        <v>1060.6600000000001</v>
      </c>
      <c r="H90" s="19">
        <v>1060.6600000000001</v>
      </c>
    </row>
    <row r="91" spans="1:247" s="77" customFormat="1" ht="15" x14ac:dyDescent="0.25">
      <c r="A91" s="57">
        <v>60</v>
      </c>
      <c r="B91" s="58" t="s">
        <v>976</v>
      </c>
      <c r="C91" s="57"/>
      <c r="D91" s="78"/>
      <c r="E91" s="78"/>
      <c r="F91" s="59">
        <v>0</v>
      </c>
      <c r="G91" s="19">
        <v>351.12</v>
      </c>
      <c r="H91" s="19">
        <v>351.12</v>
      </c>
    </row>
    <row r="92" spans="1:247" s="77" customFormat="1" ht="15" x14ac:dyDescent="0.25">
      <c r="A92" s="61"/>
      <c r="B92" s="576" t="s">
        <v>900</v>
      </c>
      <c r="C92" s="576"/>
      <c r="D92" s="62">
        <f t="shared" ref="D92:H92" si="5">SUM(D78:D91)</f>
        <v>0</v>
      </c>
      <c r="E92" s="62">
        <f t="shared" si="5"/>
        <v>0</v>
      </c>
      <c r="F92" s="62">
        <f>SUM(F78:F91)</f>
        <v>10690.48</v>
      </c>
      <c r="G92" s="62">
        <f>SUM(G78:G91)</f>
        <v>9920.5500000000011</v>
      </c>
      <c r="H92" s="62">
        <f t="shared" si="5"/>
        <v>7970.55</v>
      </c>
      <c r="I92" s="56"/>
      <c r="J92" s="79"/>
      <c r="K92" s="79"/>
      <c r="L92" s="79"/>
      <c r="M92" s="79"/>
      <c r="N92" s="79"/>
      <c r="O92" s="56"/>
      <c r="P92" s="579"/>
      <c r="Q92" s="579"/>
      <c r="R92" s="79"/>
      <c r="S92" s="79"/>
      <c r="T92" s="79"/>
      <c r="U92" s="79"/>
      <c r="V92" s="79"/>
      <c r="W92" s="56"/>
      <c r="X92" s="579"/>
      <c r="Y92" s="579"/>
      <c r="Z92" s="79"/>
      <c r="AA92" s="79"/>
      <c r="AB92" s="79"/>
      <c r="AC92" s="79"/>
      <c r="AD92" s="79"/>
      <c r="AE92" s="56"/>
      <c r="AF92" s="579"/>
      <c r="AG92" s="579"/>
      <c r="AH92" s="79"/>
      <c r="AI92" s="79"/>
      <c r="AJ92" s="79"/>
      <c r="AK92" s="79"/>
      <c r="AL92" s="79"/>
      <c r="AM92" s="56"/>
      <c r="AN92" s="579"/>
      <c r="AO92" s="579"/>
      <c r="AP92" s="79"/>
      <c r="AQ92" s="79"/>
      <c r="AR92" s="79"/>
      <c r="AS92" s="79"/>
      <c r="AT92" s="79"/>
      <c r="AU92" s="56"/>
      <c r="AV92" s="579"/>
      <c r="AW92" s="579"/>
      <c r="AX92" s="79"/>
      <c r="AY92" s="79"/>
      <c r="AZ92" s="79"/>
      <c r="BA92" s="79"/>
      <c r="BB92" s="79"/>
      <c r="BC92" s="56"/>
      <c r="BD92" s="579"/>
      <c r="BE92" s="579"/>
      <c r="BF92" s="79"/>
      <c r="BG92" s="79"/>
      <c r="BH92" s="79"/>
      <c r="BI92" s="79"/>
      <c r="BJ92" s="79"/>
      <c r="BK92" s="56"/>
      <c r="BL92" s="579"/>
      <c r="BM92" s="579"/>
      <c r="BN92" s="79"/>
      <c r="BO92" s="79"/>
      <c r="BP92" s="79"/>
      <c r="BQ92" s="79"/>
      <c r="BR92" s="79"/>
      <c r="BS92" s="56"/>
      <c r="BT92" s="579"/>
      <c r="BU92" s="579"/>
      <c r="BV92" s="79"/>
      <c r="BW92" s="79"/>
      <c r="BX92" s="79"/>
      <c r="BY92" s="79"/>
      <c r="BZ92" s="79"/>
      <c r="CA92" s="56"/>
      <c r="CB92" s="579"/>
      <c r="CC92" s="579"/>
      <c r="CD92" s="79"/>
      <c r="CE92" s="79"/>
      <c r="CF92" s="79"/>
      <c r="CG92" s="79"/>
      <c r="CH92" s="79"/>
      <c r="CI92" s="56"/>
      <c r="CJ92" s="579"/>
      <c r="CK92" s="579"/>
      <c r="CL92" s="79"/>
      <c r="CM92" s="79"/>
      <c r="CN92" s="79"/>
      <c r="CO92" s="79"/>
      <c r="CP92" s="79"/>
      <c r="CQ92" s="56"/>
      <c r="CR92" s="579"/>
      <c r="CS92" s="579"/>
      <c r="CT92" s="79"/>
      <c r="CU92" s="79"/>
      <c r="CV92" s="79"/>
      <c r="CW92" s="79"/>
      <c r="CX92" s="79"/>
      <c r="CY92" s="56"/>
      <c r="CZ92" s="579"/>
      <c r="DA92" s="579"/>
      <c r="DB92" s="79"/>
      <c r="DC92" s="79"/>
      <c r="DD92" s="79"/>
      <c r="DE92" s="79"/>
      <c r="DF92" s="79"/>
      <c r="DG92" s="56"/>
      <c r="DH92" s="579"/>
      <c r="DI92" s="579"/>
      <c r="DJ92" s="79"/>
      <c r="DK92" s="79"/>
      <c r="DL92" s="79"/>
      <c r="DM92" s="79"/>
      <c r="DN92" s="79"/>
      <c r="DO92" s="56"/>
      <c r="DP92" s="579"/>
      <c r="DQ92" s="579"/>
      <c r="DR92" s="79"/>
      <c r="DS92" s="79"/>
      <c r="DT92" s="79"/>
      <c r="DU92" s="79"/>
      <c r="DV92" s="79"/>
      <c r="DW92" s="56"/>
      <c r="DX92" s="579"/>
      <c r="DY92" s="579"/>
      <c r="DZ92" s="79"/>
      <c r="EA92" s="79"/>
      <c r="EB92" s="79"/>
      <c r="EC92" s="79"/>
      <c r="ED92" s="79"/>
      <c r="EE92" s="56"/>
      <c r="EF92" s="579"/>
      <c r="EG92" s="579"/>
      <c r="EH92" s="79"/>
      <c r="EI92" s="79"/>
      <c r="EJ92" s="79"/>
      <c r="EK92" s="79"/>
      <c r="EL92" s="79"/>
      <c r="EM92" s="56"/>
      <c r="EN92" s="579"/>
      <c r="EO92" s="579"/>
      <c r="EP92" s="79"/>
      <c r="EQ92" s="79"/>
      <c r="ER92" s="79"/>
      <c r="ES92" s="79"/>
      <c r="ET92" s="79"/>
      <c r="EU92" s="56"/>
      <c r="EV92" s="579"/>
      <c r="EW92" s="579"/>
      <c r="EX92" s="79"/>
      <c r="EY92" s="79"/>
      <c r="EZ92" s="79"/>
      <c r="FA92" s="79"/>
      <c r="FB92" s="79"/>
      <c r="FC92" s="56"/>
      <c r="FD92" s="579"/>
      <c r="FE92" s="579"/>
      <c r="FF92" s="79"/>
      <c r="FG92" s="79"/>
      <c r="FH92" s="79"/>
      <c r="FI92" s="79"/>
      <c r="FJ92" s="79"/>
      <c r="FK92" s="56"/>
      <c r="FL92" s="579"/>
      <c r="FM92" s="579"/>
      <c r="FN92" s="79"/>
      <c r="FO92" s="79"/>
      <c r="FP92" s="79"/>
      <c r="FQ92" s="79"/>
      <c r="FR92" s="79"/>
      <c r="FS92" s="56"/>
      <c r="FT92" s="579"/>
      <c r="FU92" s="579"/>
      <c r="FV92" s="79"/>
      <c r="FW92" s="79"/>
      <c r="FX92" s="79"/>
      <c r="FY92" s="79"/>
      <c r="FZ92" s="79"/>
      <c r="GA92" s="56"/>
      <c r="GB92" s="576" t="s">
        <v>900</v>
      </c>
      <c r="GC92" s="576"/>
      <c r="GD92" s="62" t="e">
        <f>#REF!</f>
        <v>#REF!</v>
      </c>
      <c r="GE92" s="62" t="e">
        <f>#REF!</f>
        <v>#REF!</v>
      </c>
      <c r="GF92" s="62" t="e">
        <f>#REF!</f>
        <v>#REF!</v>
      </c>
      <c r="GG92" s="62" t="e">
        <f>#REF!</f>
        <v>#REF!</v>
      </c>
      <c r="GH92" s="62" t="e">
        <f>#REF!</f>
        <v>#REF!</v>
      </c>
      <c r="GI92" s="61"/>
      <c r="GJ92" s="576" t="s">
        <v>900</v>
      </c>
      <c r="GK92" s="576"/>
      <c r="GL92" s="62" t="e">
        <f>#REF!</f>
        <v>#REF!</v>
      </c>
      <c r="GM92" s="62" t="e">
        <f>#REF!</f>
        <v>#REF!</v>
      </c>
      <c r="GN92" s="62" t="e">
        <f>#REF!</f>
        <v>#REF!</v>
      </c>
      <c r="GO92" s="62" t="e">
        <f>#REF!</f>
        <v>#REF!</v>
      </c>
      <c r="GP92" s="62" t="e">
        <f>#REF!</f>
        <v>#REF!</v>
      </c>
      <c r="GQ92" s="61"/>
      <c r="GR92" s="576" t="s">
        <v>900</v>
      </c>
      <c r="GS92" s="576"/>
      <c r="GT92" s="62" t="e">
        <f>#REF!</f>
        <v>#REF!</v>
      </c>
      <c r="GU92" s="62" t="e">
        <f>#REF!</f>
        <v>#REF!</v>
      </c>
      <c r="GV92" s="62" t="e">
        <f>#REF!</f>
        <v>#REF!</v>
      </c>
      <c r="GW92" s="62" t="e">
        <f>#REF!</f>
        <v>#REF!</v>
      </c>
      <c r="GX92" s="62" t="e">
        <f>#REF!</f>
        <v>#REF!</v>
      </c>
      <c r="GY92" s="61"/>
      <c r="GZ92" s="576" t="s">
        <v>900</v>
      </c>
      <c r="HA92" s="576"/>
      <c r="HB92" s="62" t="e">
        <f>#REF!</f>
        <v>#REF!</v>
      </c>
      <c r="HC92" s="62" t="e">
        <f>#REF!</f>
        <v>#REF!</v>
      </c>
      <c r="HD92" s="62" t="e">
        <f>#REF!</f>
        <v>#REF!</v>
      </c>
      <c r="HE92" s="62" t="e">
        <f>#REF!</f>
        <v>#REF!</v>
      </c>
      <c r="HF92" s="62" t="e">
        <f>#REF!</f>
        <v>#REF!</v>
      </c>
      <c r="HG92" s="61"/>
      <c r="HH92" s="576" t="s">
        <v>900</v>
      </c>
      <c r="HI92" s="576"/>
      <c r="HJ92" s="62" t="e">
        <f>#REF!</f>
        <v>#REF!</v>
      </c>
      <c r="HK92" s="62" t="e">
        <f>#REF!</f>
        <v>#REF!</v>
      </c>
      <c r="HL92" s="62" t="e">
        <f>#REF!</f>
        <v>#REF!</v>
      </c>
      <c r="HM92" s="62" t="e">
        <f>#REF!</f>
        <v>#REF!</v>
      </c>
      <c r="HN92" s="62" t="e">
        <f>#REF!</f>
        <v>#REF!</v>
      </c>
      <c r="HO92" s="61"/>
      <c r="HP92" s="576" t="s">
        <v>900</v>
      </c>
      <c r="HQ92" s="576"/>
      <c r="HR92" s="62" t="e">
        <f>#REF!</f>
        <v>#REF!</v>
      </c>
      <c r="HS92" s="62" t="e">
        <f>#REF!</f>
        <v>#REF!</v>
      </c>
      <c r="HT92" s="62" t="e">
        <f>#REF!</f>
        <v>#REF!</v>
      </c>
      <c r="HU92" s="62" t="e">
        <f>#REF!</f>
        <v>#REF!</v>
      </c>
      <c r="HV92" s="62" t="e">
        <f>#REF!</f>
        <v>#REF!</v>
      </c>
      <c r="HW92" s="61"/>
      <c r="HX92" s="576" t="s">
        <v>900</v>
      </c>
      <c r="HY92" s="576"/>
      <c r="HZ92" s="62" t="e">
        <f>#REF!</f>
        <v>#REF!</v>
      </c>
      <c r="IA92" s="62" t="e">
        <f>#REF!</f>
        <v>#REF!</v>
      </c>
      <c r="IB92" s="62" t="e">
        <f>#REF!</f>
        <v>#REF!</v>
      </c>
      <c r="IC92" s="62" t="e">
        <f>#REF!</f>
        <v>#REF!</v>
      </c>
      <c r="ID92" s="62" t="e">
        <f>#REF!</f>
        <v>#REF!</v>
      </c>
      <c r="IE92" s="61"/>
      <c r="IF92" s="576" t="s">
        <v>900</v>
      </c>
      <c r="IG92" s="576"/>
      <c r="IH92" s="62" t="e">
        <f>#REF!</f>
        <v>#REF!</v>
      </c>
      <c r="II92" s="62" t="e">
        <f>#REF!</f>
        <v>#REF!</v>
      </c>
      <c r="IJ92" s="62" t="e">
        <f>#REF!</f>
        <v>#REF!</v>
      </c>
      <c r="IK92" s="62" t="e">
        <f>#REF!</f>
        <v>#REF!</v>
      </c>
      <c r="IL92" s="62" t="e">
        <f>#REF!</f>
        <v>#REF!</v>
      </c>
      <c r="IM92" s="61"/>
    </row>
    <row r="93" spans="1:247" s="77" customFormat="1" ht="15" x14ac:dyDescent="0.25"/>
    <row r="94" spans="1:247" s="77" customFormat="1" ht="14.1" customHeight="1" x14ac:dyDescent="0.25">
      <c r="A94" s="575" t="s">
        <v>1051</v>
      </c>
      <c r="B94" s="575"/>
      <c r="C94" s="575"/>
      <c r="D94" s="575"/>
      <c r="E94" s="575"/>
      <c r="F94" s="575"/>
      <c r="G94" s="575"/>
      <c r="H94" s="575"/>
    </row>
    <row r="95" spans="1:247" s="77" customFormat="1" ht="15" x14ac:dyDescent="0.25"/>
    <row r="96" spans="1:247" s="77" customFormat="1" ht="15" x14ac:dyDescent="0.25">
      <c r="A96" s="57">
        <v>61</v>
      </c>
      <c r="B96" s="58" t="s">
        <v>984</v>
      </c>
      <c r="C96" s="57"/>
      <c r="D96" s="57"/>
      <c r="E96" s="59"/>
      <c r="F96" s="59">
        <v>0</v>
      </c>
      <c r="G96" s="59">
        <v>0</v>
      </c>
      <c r="H96" s="73">
        <v>0</v>
      </c>
    </row>
    <row r="97" spans="1:8" s="77" customFormat="1" ht="15" customHeight="1" x14ac:dyDescent="0.25">
      <c r="A97" s="57">
        <v>62</v>
      </c>
      <c r="B97" s="58" t="s">
        <v>985</v>
      </c>
      <c r="C97" s="57"/>
      <c r="D97" s="57"/>
      <c r="E97" s="59"/>
      <c r="F97" s="59">
        <v>6045</v>
      </c>
      <c r="G97" s="59">
        <v>0</v>
      </c>
      <c r="H97" s="73">
        <v>0</v>
      </c>
    </row>
    <row r="98" spans="1:8" s="77" customFormat="1" ht="15" customHeight="1" x14ac:dyDescent="0.25">
      <c r="A98" s="57">
        <v>63</v>
      </c>
      <c r="B98" s="58" t="s">
        <v>1344</v>
      </c>
      <c r="C98" s="57"/>
      <c r="D98" s="57"/>
      <c r="E98" s="59"/>
      <c r="F98" s="59">
        <v>2972.76</v>
      </c>
      <c r="G98" s="59">
        <v>0</v>
      </c>
      <c r="H98" s="73">
        <f>F98</f>
        <v>2972.76</v>
      </c>
    </row>
    <row r="99" spans="1:8" s="77" customFormat="1" ht="15" customHeight="1" x14ac:dyDescent="0.25">
      <c r="A99" s="57">
        <v>64</v>
      </c>
      <c r="B99" s="58" t="s">
        <v>1345</v>
      </c>
      <c r="C99" s="57"/>
      <c r="D99" s="57"/>
      <c r="E99" s="59"/>
      <c r="F99" s="59">
        <v>193.61</v>
      </c>
      <c r="G99" s="59">
        <v>0</v>
      </c>
      <c r="H99" s="73">
        <f>F99</f>
        <v>193.61</v>
      </c>
    </row>
    <row r="100" spans="1:8" s="77" customFormat="1" ht="15" customHeight="1" x14ac:dyDescent="0.25">
      <c r="A100" s="57">
        <v>65</v>
      </c>
      <c r="B100" s="58" t="s">
        <v>986</v>
      </c>
      <c r="C100" s="57"/>
      <c r="D100" s="57"/>
      <c r="E100" s="59"/>
      <c r="F100" s="59">
        <v>7125</v>
      </c>
      <c r="G100" s="59">
        <v>7125</v>
      </c>
      <c r="H100" s="73">
        <v>1425</v>
      </c>
    </row>
    <row r="101" spans="1:8" s="77" customFormat="1" ht="15" customHeight="1" x14ac:dyDescent="0.25">
      <c r="A101" s="57">
        <v>66</v>
      </c>
      <c r="B101" s="58" t="s">
        <v>987</v>
      </c>
      <c r="C101" s="57"/>
      <c r="D101" s="57"/>
      <c r="E101" s="59"/>
      <c r="F101" s="59">
        <v>7125</v>
      </c>
      <c r="G101" s="59">
        <v>7125</v>
      </c>
      <c r="H101" s="73">
        <v>1425</v>
      </c>
    </row>
    <row r="102" spans="1:8" s="77" customFormat="1" ht="15" customHeight="1" x14ac:dyDescent="0.25">
      <c r="A102" s="57">
        <v>67</v>
      </c>
      <c r="B102" s="58" t="s">
        <v>988</v>
      </c>
      <c r="C102" s="57"/>
      <c r="D102" s="57"/>
      <c r="E102" s="59"/>
      <c r="F102" s="59">
        <v>7125</v>
      </c>
      <c r="G102" s="59">
        <v>7125</v>
      </c>
      <c r="H102" s="73">
        <v>1425</v>
      </c>
    </row>
    <row r="103" spans="1:8" s="77" customFormat="1" ht="15" customHeight="1" x14ac:dyDescent="0.25">
      <c r="A103" s="57">
        <v>68</v>
      </c>
      <c r="B103" s="58" t="s">
        <v>989</v>
      </c>
      <c r="C103" s="57"/>
      <c r="D103" s="57"/>
      <c r="E103" s="59"/>
      <c r="F103" s="59">
        <v>7125</v>
      </c>
      <c r="G103" s="59">
        <v>7125</v>
      </c>
      <c r="H103" s="73">
        <v>1425</v>
      </c>
    </row>
    <row r="104" spans="1:8" s="77" customFormat="1" ht="15" customHeight="1" x14ac:dyDescent="0.25">
      <c r="A104" s="57">
        <v>69</v>
      </c>
      <c r="B104" s="58" t="s">
        <v>990</v>
      </c>
      <c r="C104" s="57"/>
      <c r="D104" s="57"/>
      <c r="E104" s="59"/>
      <c r="F104" s="59">
        <v>621.1</v>
      </c>
      <c r="G104" s="59">
        <v>0</v>
      </c>
      <c r="H104" s="73">
        <v>0</v>
      </c>
    </row>
    <row r="105" spans="1:8" s="77" customFormat="1" ht="15" customHeight="1" x14ac:dyDescent="0.25">
      <c r="A105" s="57">
        <v>70</v>
      </c>
      <c r="B105" s="58" t="s">
        <v>991</v>
      </c>
      <c r="C105" s="57"/>
      <c r="D105" s="57"/>
      <c r="E105" s="59"/>
      <c r="F105" s="59">
        <v>0</v>
      </c>
      <c r="G105" s="59">
        <v>0</v>
      </c>
      <c r="H105" s="73">
        <v>0</v>
      </c>
    </row>
    <row r="106" spans="1:8" s="77" customFormat="1" ht="15" customHeight="1" x14ac:dyDescent="0.25">
      <c r="A106" s="57">
        <v>71</v>
      </c>
      <c r="B106" s="58" t="s">
        <v>992</v>
      </c>
      <c r="C106" s="57"/>
      <c r="D106" s="57"/>
      <c r="E106" s="59"/>
      <c r="F106" s="59">
        <v>3505.56</v>
      </c>
      <c r="G106" s="59">
        <v>0</v>
      </c>
      <c r="H106" s="73">
        <v>0</v>
      </c>
    </row>
    <row r="107" spans="1:8" s="77" customFormat="1" ht="15" customHeight="1" x14ac:dyDescent="0.25">
      <c r="A107" s="57">
        <v>72</v>
      </c>
      <c r="B107" s="58" t="s">
        <v>993</v>
      </c>
      <c r="C107" s="57"/>
      <c r="D107" s="57"/>
      <c r="E107" s="59"/>
      <c r="F107" s="59">
        <v>1241.55</v>
      </c>
      <c r="G107" s="59">
        <v>0</v>
      </c>
      <c r="H107" s="73">
        <v>0</v>
      </c>
    </row>
    <row r="108" spans="1:8" s="77" customFormat="1" ht="15" customHeight="1" x14ac:dyDescent="0.25">
      <c r="A108" s="57">
        <v>73</v>
      </c>
      <c r="B108" s="58" t="s">
        <v>994</v>
      </c>
      <c r="C108" s="57"/>
      <c r="D108" s="57"/>
      <c r="E108" s="59"/>
      <c r="F108" s="59">
        <v>6815.96</v>
      </c>
      <c r="G108" s="59">
        <v>6815.96</v>
      </c>
      <c r="H108" s="73">
        <v>681.596</v>
      </c>
    </row>
    <row r="109" spans="1:8" s="77" customFormat="1" ht="15" customHeight="1" x14ac:dyDescent="0.25">
      <c r="A109" s="57">
        <v>74</v>
      </c>
      <c r="B109" s="58" t="s">
        <v>995</v>
      </c>
      <c r="C109" s="57"/>
      <c r="D109" s="57"/>
      <c r="E109" s="59"/>
      <c r="F109" s="59">
        <v>2069.2399999999998</v>
      </c>
      <c r="G109" s="59">
        <v>2069.2399999999998</v>
      </c>
      <c r="H109" s="73">
        <v>103.46199999999999</v>
      </c>
    </row>
    <row r="110" spans="1:8" s="77" customFormat="1" ht="15" customHeight="1" x14ac:dyDescent="0.25">
      <c r="A110" s="57">
        <v>75</v>
      </c>
      <c r="B110" s="58" t="s">
        <v>996</v>
      </c>
      <c r="C110" s="57"/>
      <c r="D110" s="57"/>
      <c r="E110" s="59"/>
      <c r="F110" s="59">
        <v>614.84</v>
      </c>
      <c r="G110" s="59">
        <v>0</v>
      </c>
      <c r="H110" s="73">
        <v>0</v>
      </c>
    </row>
    <row r="111" spans="1:8" s="77" customFormat="1" ht="15" customHeight="1" x14ac:dyDescent="0.25">
      <c r="A111" s="57">
        <v>76</v>
      </c>
      <c r="B111" s="58" t="s">
        <v>997</v>
      </c>
      <c r="C111" s="57"/>
      <c r="D111" s="57"/>
      <c r="E111" s="59"/>
      <c r="F111" s="59">
        <v>819.78</v>
      </c>
      <c r="G111" s="59">
        <v>0</v>
      </c>
      <c r="H111" s="73">
        <v>0</v>
      </c>
    </row>
    <row r="112" spans="1:8" s="77" customFormat="1" ht="15" customHeight="1" x14ac:dyDescent="0.25">
      <c r="A112" s="57">
        <v>77</v>
      </c>
      <c r="B112" s="58" t="s">
        <v>998</v>
      </c>
      <c r="C112" s="57"/>
      <c r="D112" s="57"/>
      <c r="E112" s="59"/>
      <c r="F112" s="59">
        <v>1000</v>
      </c>
      <c r="G112" s="59">
        <v>0</v>
      </c>
      <c r="H112" s="73">
        <v>0</v>
      </c>
    </row>
    <row r="113" spans="1:8" s="77" customFormat="1" ht="15" customHeight="1" x14ac:dyDescent="0.25">
      <c r="A113" s="57">
        <v>78</v>
      </c>
      <c r="B113" s="58" t="s">
        <v>999</v>
      </c>
      <c r="C113" s="57"/>
      <c r="D113" s="57"/>
      <c r="E113" s="59"/>
      <c r="F113" s="59">
        <v>131.12</v>
      </c>
      <c r="G113" s="59">
        <v>0</v>
      </c>
      <c r="H113" s="73">
        <v>0</v>
      </c>
    </row>
    <row r="114" spans="1:8" s="77" customFormat="1" ht="15" customHeight="1" x14ac:dyDescent="0.25">
      <c r="A114" s="57">
        <v>79</v>
      </c>
      <c r="B114" s="58" t="s">
        <v>1000</v>
      </c>
      <c r="C114" s="57"/>
      <c r="D114" s="57"/>
      <c r="E114" s="59"/>
      <c r="F114" s="59">
        <v>131.12</v>
      </c>
      <c r="G114" s="59">
        <v>0</v>
      </c>
      <c r="H114" s="73">
        <v>0</v>
      </c>
    </row>
    <row r="115" spans="1:8" s="77" customFormat="1" ht="15" customHeight="1" x14ac:dyDescent="0.25">
      <c r="A115" s="57">
        <v>80</v>
      </c>
      <c r="B115" s="58" t="s">
        <v>1001</v>
      </c>
      <c r="C115" s="57"/>
      <c r="D115" s="57"/>
      <c r="E115" s="59"/>
      <c r="F115" s="59">
        <v>131.12</v>
      </c>
      <c r="G115" s="59">
        <v>0</v>
      </c>
      <c r="H115" s="73">
        <v>0</v>
      </c>
    </row>
    <row r="116" spans="1:8" s="77" customFormat="1" ht="15" customHeight="1" x14ac:dyDescent="0.25">
      <c r="A116" s="57">
        <v>81</v>
      </c>
      <c r="B116" s="58" t="s">
        <v>1002</v>
      </c>
      <c r="C116" s="57"/>
      <c r="D116" s="57"/>
      <c r="E116" s="59"/>
      <c r="F116" s="59">
        <v>1880.28</v>
      </c>
      <c r="G116" s="59">
        <v>1880.28</v>
      </c>
      <c r="H116" s="73">
        <v>188.02800000000002</v>
      </c>
    </row>
    <row r="117" spans="1:8" s="77" customFormat="1" ht="15" customHeight="1" x14ac:dyDescent="0.25">
      <c r="A117" s="57">
        <v>82</v>
      </c>
      <c r="B117" s="58" t="s">
        <v>1003</v>
      </c>
      <c r="C117" s="57"/>
      <c r="D117" s="57"/>
      <c r="E117" s="59"/>
      <c r="F117" s="59">
        <v>721.92</v>
      </c>
      <c r="G117" s="59">
        <v>0</v>
      </c>
      <c r="H117" s="73">
        <v>0</v>
      </c>
    </row>
    <row r="118" spans="1:8" s="77" customFormat="1" ht="15" customHeight="1" x14ac:dyDescent="0.25">
      <c r="A118" s="57">
        <v>83</v>
      </c>
      <c r="B118" s="58" t="s">
        <v>1004</v>
      </c>
      <c r="C118" s="57"/>
      <c r="D118" s="57"/>
      <c r="E118" s="59"/>
      <c r="F118" s="59">
        <v>954.08</v>
      </c>
      <c r="G118" s="59">
        <v>0</v>
      </c>
      <c r="H118" s="73">
        <v>0</v>
      </c>
    </row>
    <row r="119" spans="1:8" s="77" customFormat="1" ht="15" customHeight="1" x14ac:dyDescent="0.25">
      <c r="A119" s="57">
        <v>84</v>
      </c>
      <c r="B119" s="58" t="s">
        <v>1005</v>
      </c>
      <c r="C119" s="57"/>
      <c r="D119" s="57"/>
      <c r="E119" s="59"/>
      <c r="F119" s="59">
        <v>954.08</v>
      </c>
      <c r="G119" s="59">
        <v>0</v>
      </c>
      <c r="H119" s="73">
        <v>0</v>
      </c>
    </row>
    <row r="120" spans="1:8" s="77" customFormat="1" ht="15" customHeight="1" x14ac:dyDescent="0.25">
      <c r="A120" s="57">
        <v>85</v>
      </c>
      <c r="B120" s="58" t="s">
        <v>1006</v>
      </c>
      <c r="C120" s="57"/>
      <c r="D120" s="57"/>
      <c r="E120" s="59"/>
      <c r="F120" s="59">
        <v>954.07</v>
      </c>
      <c r="G120" s="59">
        <v>0</v>
      </c>
      <c r="H120" s="73">
        <v>0</v>
      </c>
    </row>
    <row r="121" spans="1:8" s="77" customFormat="1" ht="15" customHeight="1" x14ac:dyDescent="0.25">
      <c r="A121" s="57">
        <v>86</v>
      </c>
      <c r="B121" s="58" t="s">
        <v>1007</v>
      </c>
      <c r="C121" s="57"/>
      <c r="D121" s="57"/>
      <c r="E121" s="59"/>
      <c r="F121" s="59">
        <v>222.68</v>
      </c>
      <c r="G121" s="59">
        <v>0</v>
      </c>
      <c r="H121" s="73">
        <v>0</v>
      </c>
    </row>
    <row r="122" spans="1:8" s="77" customFormat="1" ht="15" customHeight="1" x14ac:dyDescent="0.25">
      <c r="A122" s="57">
        <v>87</v>
      </c>
      <c r="B122" s="58" t="s">
        <v>1008</v>
      </c>
      <c r="C122" s="57"/>
      <c r="D122" s="57"/>
      <c r="E122" s="59"/>
      <c r="F122" s="59">
        <v>0</v>
      </c>
      <c r="G122" s="59">
        <v>0</v>
      </c>
      <c r="H122" s="73">
        <v>0</v>
      </c>
    </row>
    <row r="123" spans="1:8" s="77" customFormat="1" ht="15" customHeight="1" x14ac:dyDescent="0.25">
      <c r="A123" s="57">
        <v>88</v>
      </c>
      <c r="B123" s="58" t="s">
        <v>1009</v>
      </c>
      <c r="C123" s="57"/>
      <c r="D123" s="57"/>
      <c r="E123" s="59"/>
      <c r="F123" s="59">
        <v>208.41</v>
      </c>
      <c r="G123" s="59">
        <v>0</v>
      </c>
      <c r="H123" s="73">
        <v>0</v>
      </c>
    </row>
    <row r="124" spans="1:8" s="77" customFormat="1" ht="15" customHeight="1" x14ac:dyDescent="0.25">
      <c r="A124" s="57">
        <v>89</v>
      </c>
      <c r="B124" s="58" t="s">
        <v>1010</v>
      </c>
      <c r="C124" s="57"/>
      <c r="D124" s="57"/>
      <c r="E124" s="59"/>
      <c r="F124" s="59">
        <v>519.26</v>
      </c>
      <c r="G124" s="59">
        <v>0</v>
      </c>
      <c r="H124" s="73">
        <v>0</v>
      </c>
    </row>
    <row r="125" spans="1:8" s="77" customFormat="1" ht="15" customHeight="1" x14ac:dyDescent="0.25">
      <c r="A125" s="57">
        <v>90</v>
      </c>
      <c r="B125" s="58" t="s">
        <v>1011</v>
      </c>
      <c r="C125" s="57"/>
      <c r="D125" s="57"/>
      <c r="E125" s="59"/>
      <c r="F125" s="59">
        <v>25536.89</v>
      </c>
      <c r="G125" s="59">
        <v>0</v>
      </c>
      <c r="H125" s="73">
        <v>0</v>
      </c>
    </row>
    <row r="126" spans="1:8" s="77" customFormat="1" ht="15" customHeight="1" x14ac:dyDescent="0.25">
      <c r="A126" s="57">
        <v>91</v>
      </c>
      <c r="B126" s="58" t="s">
        <v>609</v>
      </c>
      <c r="C126" s="57"/>
      <c r="D126" s="57"/>
      <c r="E126" s="59"/>
      <c r="F126" s="59">
        <v>96771.48</v>
      </c>
      <c r="G126" s="59">
        <v>193542.965</v>
      </c>
      <c r="H126" s="73">
        <v>27648.995000000003</v>
      </c>
    </row>
    <row r="127" spans="1:8" s="77" customFormat="1" ht="15" customHeight="1" x14ac:dyDescent="0.25">
      <c r="A127" s="57">
        <v>92</v>
      </c>
      <c r="B127" s="58" t="s">
        <v>1012</v>
      </c>
      <c r="C127" s="57"/>
      <c r="D127" s="57"/>
      <c r="E127" s="59"/>
      <c r="F127" s="59">
        <v>120172.03</v>
      </c>
      <c r="G127" s="59">
        <v>240464.15</v>
      </c>
      <c r="H127" s="73">
        <v>24046.415000000001</v>
      </c>
    </row>
    <row r="128" spans="1:8" s="77" customFormat="1" ht="15" customHeight="1" x14ac:dyDescent="0.25">
      <c r="A128" s="57">
        <v>93</v>
      </c>
      <c r="B128" s="58" t="s">
        <v>1013</v>
      </c>
      <c r="C128" s="57"/>
      <c r="D128" s="57"/>
      <c r="E128" s="59"/>
      <c r="F128" s="59">
        <v>18101.89</v>
      </c>
      <c r="G128" s="59">
        <v>0</v>
      </c>
      <c r="H128" s="73">
        <v>0</v>
      </c>
    </row>
    <row r="129" spans="1:8" s="77" customFormat="1" ht="15" customHeight="1" x14ac:dyDescent="0.25">
      <c r="A129" s="57">
        <v>94</v>
      </c>
      <c r="B129" s="58" t="s">
        <v>1014</v>
      </c>
      <c r="C129" s="57"/>
      <c r="D129" s="57"/>
      <c r="E129" s="59"/>
      <c r="F129" s="59">
        <v>3165.4</v>
      </c>
      <c r="G129" s="59">
        <v>0</v>
      </c>
      <c r="H129" s="73">
        <v>0</v>
      </c>
    </row>
    <row r="130" spans="1:8" s="77" customFormat="1" ht="15" customHeight="1" x14ac:dyDescent="0.25">
      <c r="A130" s="57">
        <v>95</v>
      </c>
      <c r="B130" s="58" t="s">
        <v>1015</v>
      </c>
      <c r="C130" s="57"/>
      <c r="D130" s="57"/>
      <c r="E130" s="59"/>
      <c r="F130" s="59">
        <v>4537.53</v>
      </c>
      <c r="G130" s="59">
        <v>0</v>
      </c>
      <c r="H130" s="73">
        <v>0</v>
      </c>
    </row>
    <row r="131" spans="1:8" s="77" customFormat="1" ht="15" customHeight="1" x14ac:dyDescent="0.25">
      <c r="A131" s="57">
        <v>96</v>
      </c>
      <c r="B131" s="58" t="s">
        <v>1016</v>
      </c>
      <c r="C131" s="57"/>
      <c r="D131" s="57"/>
      <c r="E131" s="59"/>
      <c r="F131" s="59">
        <v>4537.53</v>
      </c>
      <c r="G131" s="59">
        <v>0</v>
      </c>
      <c r="H131" s="73">
        <v>0</v>
      </c>
    </row>
    <row r="132" spans="1:8" s="77" customFormat="1" ht="15" customHeight="1" x14ac:dyDescent="0.25">
      <c r="A132" s="57">
        <v>97</v>
      </c>
      <c r="B132" s="58" t="s">
        <v>1017</v>
      </c>
      <c r="C132" s="57"/>
      <c r="D132" s="57"/>
      <c r="E132" s="59"/>
      <c r="F132" s="59">
        <v>9075.08</v>
      </c>
      <c r="G132" s="59">
        <v>0</v>
      </c>
      <c r="H132" s="73">
        <v>0</v>
      </c>
    </row>
    <row r="133" spans="1:8" s="77" customFormat="1" ht="15" customHeight="1" x14ac:dyDescent="0.25">
      <c r="A133" s="57">
        <v>98</v>
      </c>
      <c r="B133" s="58" t="s">
        <v>1018</v>
      </c>
      <c r="C133" s="57"/>
      <c r="D133" s="57"/>
      <c r="E133" s="59"/>
      <c r="F133" s="59">
        <v>1550</v>
      </c>
      <c r="G133" s="59">
        <v>0</v>
      </c>
      <c r="H133" s="73">
        <v>0</v>
      </c>
    </row>
    <row r="134" spans="1:8" s="77" customFormat="1" ht="15" customHeight="1" x14ac:dyDescent="0.25">
      <c r="A134" s="57">
        <v>99</v>
      </c>
      <c r="B134" s="58" t="s">
        <v>1019</v>
      </c>
      <c r="C134" s="57"/>
      <c r="D134" s="57"/>
      <c r="E134" s="59"/>
      <c r="F134" s="59">
        <v>8941.9699999999993</v>
      </c>
      <c r="G134" s="59">
        <v>8941.9699999999993</v>
      </c>
      <c r="H134" s="73">
        <v>894.197</v>
      </c>
    </row>
    <row r="135" spans="1:8" s="77" customFormat="1" ht="15" customHeight="1" x14ac:dyDescent="0.25">
      <c r="A135" s="57">
        <v>100</v>
      </c>
      <c r="B135" s="58" t="s">
        <v>1020</v>
      </c>
      <c r="C135" s="57"/>
      <c r="D135" s="57"/>
      <c r="E135" s="59"/>
      <c r="F135" s="59">
        <v>50</v>
      </c>
      <c r="G135" s="59">
        <v>0</v>
      </c>
      <c r="H135" s="73">
        <v>0</v>
      </c>
    </row>
    <row r="136" spans="1:8" s="77" customFormat="1" ht="15" customHeight="1" x14ac:dyDescent="0.25">
      <c r="A136" s="57">
        <v>101</v>
      </c>
      <c r="B136" s="58" t="s">
        <v>1021</v>
      </c>
      <c r="C136" s="57"/>
      <c r="D136" s="57"/>
      <c r="E136" s="59"/>
      <c r="F136" s="59">
        <v>600</v>
      </c>
      <c r="G136" s="59">
        <v>0</v>
      </c>
      <c r="H136" s="73">
        <v>0</v>
      </c>
    </row>
    <row r="137" spans="1:8" s="77" customFormat="1" ht="15" customHeight="1" x14ac:dyDescent="0.25">
      <c r="A137" s="57">
        <v>102</v>
      </c>
      <c r="B137" s="58" t="s">
        <v>1022</v>
      </c>
      <c r="C137" s="57"/>
      <c r="D137" s="57"/>
      <c r="E137" s="59"/>
      <c r="F137" s="59">
        <v>15948.01</v>
      </c>
      <c r="G137" s="59">
        <v>31896.03</v>
      </c>
      <c r="H137" s="73">
        <v>3189.6030000000001</v>
      </c>
    </row>
    <row r="138" spans="1:8" s="77" customFormat="1" ht="15" customHeight="1" x14ac:dyDescent="0.25">
      <c r="A138" s="57">
        <v>103</v>
      </c>
      <c r="B138" s="58" t="s">
        <v>1023</v>
      </c>
      <c r="C138" s="57"/>
      <c r="D138" s="57"/>
      <c r="E138" s="59"/>
      <c r="F138" s="59">
        <v>3561.2</v>
      </c>
      <c r="G138" s="59">
        <v>0</v>
      </c>
      <c r="H138" s="73">
        <v>0</v>
      </c>
    </row>
    <row r="139" spans="1:8" s="77" customFormat="1" ht="15" customHeight="1" x14ac:dyDescent="0.25">
      <c r="A139" s="57">
        <v>104</v>
      </c>
      <c r="B139" s="58" t="s">
        <v>1024</v>
      </c>
      <c r="C139" s="57"/>
      <c r="D139" s="57"/>
      <c r="E139" s="59"/>
      <c r="F139" s="59">
        <v>0</v>
      </c>
      <c r="G139" s="59">
        <v>0</v>
      </c>
      <c r="H139" s="73">
        <v>0</v>
      </c>
    </row>
    <row r="140" spans="1:8" s="77" customFormat="1" ht="15" customHeight="1" x14ac:dyDescent="0.25">
      <c r="A140" s="57">
        <v>105</v>
      </c>
      <c r="B140" s="58" t="s">
        <v>1025</v>
      </c>
      <c r="C140" s="57"/>
      <c r="D140" s="57"/>
      <c r="E140" s="59"/>
      <c r="F140" s="59">
        <v>597.63</v>
      </c>
      <c r="G140" s="59">
        <v>0</v>
      </c>
      <c r="H140" s="73">
        <v>0</v>
      </c>
    </row>
    <row r="141" spans="1:8" s="77" customFormat="1" ht="15" customHeight="1" x14ac:dyDescent="0.25">
      <c r="A141" s="57">
        <v>106</v>
      </c>
      <c r="B141" s="58" t="s">
        <v>1026</v>
      </c>
      <c r="C141" s="57"/>
      <c r="D141" s="57"/>
      <c r="E141" s="59"/>
      <c r="F141" s="59">
        <v>294.83</v>
      </c>
      <c r="G141" s="59">
        <v>294.83</v>
      </c>
      <c r="H141" s="73">
        <v>29.483000000000001</v>
      </c>
    </row>
    <row r="142" spans="1:8" s="77" customFormat="1" ht="15" customHeight="1" x14ac:dyDescent="0.25">
      <c r="A142" s="57">
        <v>107</v>
      </c>
      <c r="B142" s="58" t="s">
        <v>1027</v>
      </c>
      <c r="C142" s="57"/>
      <c r="D142" s="57"/>
      <c r="E142" s="59"/>
      <c r="F142" s="59">
        <v>0</v>
      </c>
      <c r="G142" s="59">
        <v>0</v>
      </c>
      <c r="H142" s="73">
        <v>0</v>
      </c>
    </row>
    <row r="143" spans="1:8" s="77" customFormat="1" ht="15" customHeight="1" x14ac:dyDescent="0.25">
      <c r="A143" s="57">
        <v>108</v>
      </c>
      <c r="B143" s="58" t="s">
        <v>1028</v>
      </c>
      <c r="C143" s="57"/>
      <c r="D143" s="57"/>
      <c r="E143" s="59"/>
      <c r="F143" s="59">
        <v>7714</v>
      </c>
      <c r="G143" s="59">
        <v>0</v>
      </c>
      <c r="H143" s="73">
        <v>0</v>
      </c>
    </row>
    <row r="144" spans="1:8" s="77" customFormat="1" ht="15" customHeight="1" x14ac:dyDescent="0.25">
      <c r="A144" s="57">
        <v>109</v>
      </c>
      <c r="B144" s="58" t="s">
        <v>1029</v>
      </c>
      <c r="C144" s="57"/>
      <c r="D144" s="57"/>
      <c r="E144" s="59"/>
      <c r="F144" s="59">
        <v>6702.35</v>
      </c>
      <c r="G144" s="59">
        <v>0</v>
      </c>
      <c r="H144" s="73">
        <v>0</v>
      </c>
    </row>
    <row r="145" spans="1:8" s="77" customFormat="1" ht="15" x14ac:dyDescent="0.25">
      <c r="A145" s="57">
        <v>110</v>
      </c>
      <c r="B145" s="58" t="s">
        <v>1030</v>
      </c>
      <c r="C145" s="57"/>
      <c r="D145" s="57"/>
      <c r="E145" s="59"/>
      <c r="F145" s="59">
        <v>6702.35</v>
      </c>
      <c r="G145" s="59">
        <v>0</v>
      </c>
      <c r="H145" s="73">
        <v>0</v>
      </c>
    </row>
    <row r="146" spans="1:8" s="77" customFormat="1" ht="15" x14ac:dyDescent="0.25">
      <c r="A146" s="57">
        <v>111</v>
      </c>
      <c r="B146" s="58" t="s">
        <v>1031</v>
      </c>
      <c r="C146" s="57"/>
      <c r="D146" s="57"/>
      <c r="E146" s="59"/>
      <c r="F146" s="59">
        <v>2000</v>
      </c>
      <c r="G146" s="59">
        <v>0</v>
      </c>
      <c r="H146" s="73">
        <v>0</v>
      </c>
    </row>
    <row r="147" spans="1:8" s="77" customFormat="1" ht="15" x14ac:dyDescent="0.25">
      <c r="A147" s="57">
        <v>112</v>
      </c>
      <c r="B147" s="58" t="s">
        <v>1032</v>
      </c>
      <c r="C147" s="57"/>
      <c r="D147" s="57"/>
      <c r="E147" s="59"/>
      <c r="F147" s="59">
        <v>0</v>
      </c>
      <c r="G147" s="59">
        <v>0</v>
      </c>
      <c r="H147" s="73">
        <v>0</v>
      </c>
    </row>
    <row r="148" spans="1:8" s="77" customFormat="1" ht="15" x14ac:dyDescent="0.25">
      <c r="A148" s="57">
        <v>113</v>
      </c>
      <c r="B148" s="58" t="s">
        <v>1033</v>
      </c>
      <c r="C148" s="57"/>
      <c r="D148" s="57"/>
      <c r="E148" s="59"/>
      <c r="F148" s="59">
        <v>50</v>
      </c>
      <c r="G148" s="59">
        <v>0</v>
      </c>
      <c r="H148" s="73">
        <v>0</v>
      </c>
    </row>
    <row r="149" spans="1:8" s="77" customFormat="1" ht="15" x14ac:dyDescent="0.25">
      <c r="A149" s="57">
        <v>114</v>
      </c>
      <c r="B149" s="58" t="s">
        <v>1034</v>
      </c>
      <c r="C149" s="57"/>
      <c r="D149" s="57"/>
      <c r="E149" s="59"/>
      <c r="F149" s="59">
        <v>50</v>
      </c>
      <c r="G149" s="59">
        <v>0</v>
      </c>
      <c r="H149" s="73">
        <v>0</v>
      </c>
    </row>
    <row r="150" spans="1:8" s="77" customFormat="1" ht="15" x14ac:dyDescent="0.25">
      <c r="A150" s="57">
        <v>115</v>
      </c>
      <c r="B150" s="58" t="s">
        <v>1035</v>
      </c>
      <c r="C150" s="57"/>
      <c r="D150" s="57"/>
      <c r="E150" s="59"/>
      <c r="F150" s="59">
        <v>18823.32</v>
      </c>
      <c r="G150" s="59">
        <v>37646.639999999999</v>
      </c>
      <c r="H150" s="73">
        <v>3764.6640000000002</v>
      </c>
    </row>
    <row r="151" spans="1:8" x14ac:dyDescent="0.25">
      <c r="A151" s="57">
        <v>116</v>
      </c>
      <c r="B151" s="58" t="s">
        <v>1036</v>
      </c>
      <c r="C151" s="57"/>
      <c r="D151" s="57"/>
      <c r="E151" s="59"/>
      <c r="F151" s="59">
        <v>44390.25</v>
      </c>
      <c r="G151" s="59">
        <v>44390.25</v>
      </c>
      <c r="H151" s="73">
        <v>4439.0250000000005</v>
      </c>
    </row>
    <row r="152" spans="1:8" x14ac:dyDescent="0.25">
      <c r="A152" s="57">
        <v>117</v>
      </c>
      <c r="B152" s="58" t="s">
        <v>1037</v>
      </c>
      <c r="C152" s="57"/>
      <c r="D152" s="57"/>
      <c r="E152" s="59"/>
      <c r="F152" s="59">
        <v>52795.43</v>
      </c>
      <c r="G152" s="59">
        <v>0</v>
      </c>
      <c r="H152" s="73">
        <v>0</v>
      </c>
    </row>
    <row r="153" spans="1:8" x14ac:dyDescent="0.25">
      <c r="A153" s="57">
        <v>118</v>
      </c>
      <c r="B153" s="58" t="s">
        <v>1038</v>
      </c>
      <c r="C153" s="57"/>
      <c r="D153" s="57"/>
      <c r="E153" s="59"/>
      <c r="F153" s="59">
        <v>0</v>
      </c>
      <c r="G153" s="59">
        <v>0</v>
      </c>
      <c r="H153" s="73">
        <v>0</v>
      </c>
    </row>
    <row r="154" spans="1:8" x14ac:dyDescent="0.25">
      <c r="A154" s="57">
        <v>119</v>
      </c>
      <c r="B154" s="58" t="s">
        <v>1039</v>
      </c>
      <c r="C154" s="57"/>
      <c r="D154" s="57"/>
      <c r="E154" s="59"/>
      <c r="F154" s="59">
        <v>10000</v>
      </c>
      <c r="G154" s="59">
        <v>0</v>
      </c>
      <c r="H154" s="73">
        <v>0</v>
      </c>
    </row>
    <row r="155" spans="1:8" x14ac:dyDescent="0.25">
      <c r="A155" s="57">
        <v>120</v>
      </c>
      <c r="B155" s="58" t="s">
        <v>1040</v>
      </c>
      <c r="C155" s="57"/>
      <c r="D155" s="57"/>
      <c r="E155" s="59"/>
      <c r="F155" s="59">
        <v>3698.5</v>
      </c>
      <c r="G155" s="59">
        <v>0</v>
      </c>
      <c r="H155" s="73">
        <v>0</v>
      </c>
    </row>
    <row r="156" spans="1:8" ht="15" customHeight="1" x14ac:dyDescent="0.25">
      <c r="A156" s="57">
        <v>121</v>
      </c>
      <c r="B156" s="58" t="s">
        <v>1041</v>
      </c>
      <c r="C156" s="57"/>
      <c r="D156" s="57"/>
      <c r="E156" s="59"/>
      <c r="F156" s="59">
        <v>0</v>
      </c>
      <c r="G156" s="59">
        <v>148096.1</v>
      </c>
      <c r="H156" s="73" t="s">
        <v>1353</v>
      </c>
    </row>
    <row r="157" spans="1:8" ht="14.1" customHeight="1" x14ac:dyDescent="0.25">
      <c r="A157" s="57">
        <v>122</v>
      </c>
      <c r="B157" s="58" t="s">
        <v>1042</v>
      </c>
      <c r="C157" s="57"/>
      <c r="D157" s="57"/>
      <c r="E157" s="59"/>
      <c r="F157" s="59">
        <v>200</v>
      </c>
      <c r="G157" s="59">
        <v>0</v>
      </c>
      <c r="H157" s="73">
        <v>0</v>
      </c>
    </row>
    <row r="158" spans="1:8" ht="15" customHeight="1" x14ac:dyDescent="0.25">
      <c r="A158" s="57">
        <v>123</v>
      </c>
      <c r="B158" s="58" t="s">
        <v>1043</v>
      </c>
      <c r="C158" s="57"/>
      <c r="D158" s="57"/>
      <c r="E158" s="59"/>
      <c r="F158" s="59">
        <v>3000</v>
      </c>
      <c r="G158" s="59">
        <v>0</v>
      </c>
      <c r="H158" s="73">
        <v>0</v>
      </c>
    </row>
    <row r="159" spans="1:8" ht="15" customHeight="1" x14ac:dyDescent="0.25">
      <c r="A159" s="57">
        <v>124</v>
      </c>
      <c r="B159" s="58" t="s">
        <v>1044</v>
      </c>
      <c r="C159" s="57"/>
      <c r="D159" s="57"/>
      <c r="E159" s="59"/>
      <c r="F159" s="59">
        <v>2.96</v>
      </c>
      <c r="G159" s="59">
        <v>0</v>
      </c>
      <c r="H159" s="73">
        <v>0</v>
      </c>
    </row>
    <row r="160" spans="1:8" x14ac:dyDescent="0.25">
      <c r="A160" s="57">
        <v>125</v>
      </c>
      <c r="B160" s="58" t="s">
        <v>1045</v>
      </c>
      <c r="C160" s="57"/>
      <c r="D160" s="57"/>
      <c r="E160" s="59"/>
      <c r="F160" s="59">
        <v>2.1800000000000002</v>
      </c>
      <c r="G160" s="59">
        <v>0</v>
      </c>
      <c r="H160" s="73">
        <v>0</v>
      </c>
    </row>
    <row r="161" spans="1:8" x14ac:dyDescent="0.25">
      <c r="A161" s="61"/>
      <c r="B161" s="576" t="s">
        <v>900</v>
      </c>
      <c r="C161" s="576"/>
      <c r="D161" s="62">
        <f>SUM(D151:D160)</f>
        <v>0</v>
      </c>
      <c r="E161" s="62">
        <f>SUM(E151:E160)</f>
        <v>0</v>
      </c>
      <c r="F161" s="62">
        <f>SUM(F96:F160)</f>
        <v>530780.35000000009</v>
      </c>
      <c r="G161" s="62">
        <f t="shared" ref="G161:H161" si="6">SUM(G96:G160)</f>
        <v>744538.41499999992</v>
      </c>
      <c r="H161" s="62">
        <f t="shared" si="6"/>
        <v>73851.837999999989</v>
      </c>
    </row>
    <row r="162" spans="1:8" x14ac:dyDescent="0.25">
      <c r="A162" s="61"/>
      <c r="B162" s="61"/>
      <c r="C162" s="61"/>
      <c r="D162" s="62"/>
      <c r="E162" s="62"/>
      <c r="F162" s="577" t="s">
        <v>1346</v>
      </c>
      <c r="G162" s="578"/>
      <c r="H162" s="578"/>
    </row>
    <row r="163" spans="1:8" s="77" customFormat="1" ht="15" x14ac:dyDescent="0.25">
      <c r="F163" s="80"/>
      <c r="G163" s="80"/>
    </row>
    <row r="164" spans="1:8" s="77" customFormat="1" ht="15" x14ac:dyDescent="0.25">
      <c r="A164" s="575" t="s">
        <v>1052</v>
      </c>
      <c r="B164" s="575"/>
      <c r="C164" s="575"/>
      <c r="D164" s="575"/>
      <c r="E164" s="575"/>
      <c r="F164" s="575"/>
      <c r="G164" s="575"/>
      <c r="H164" s="81"/>
    </row>
    <row r="165" spans="1:8" s="77" customFormat="1" ht="15" x14ac:dyDescent="0.25"/>
    <row r="166" spans="1:8" s="77" customFormat="1" ht="15" x14ac:dyDescent="0.25">
      <c r="A166" s="57">
        <v>126</v>
      </c>
      <c r="B166" s="58" t="s">
        <v>982</v>
      </c>
      <c r="C166" s="57"/>
      <c r="D166" s="57"/>
      <c r="E166" s="59"/>
      <c r="F166" s="59">
        <v>5540</v>
      </c>
      <c r="G166" s="59">
        <v>0</v>
      </c>
      <c r="H166" s="73">
        <v>0</v>
      </c>
    </row>
    <row r="167" spans="1:8" x14ac:dyDescent="0.25">
      <c r="A167" s="57">
        <v>127</v>
      </c>
      <c r="B167" s="58" t="s">
        <v>913</v>
      </c>
      <c r="C167" s="57"/>
      <c r="D167" s="57"/>
      <c r="E167" s="59"/>
      <c r="F167" s="59">
        <v>174.32</v>
      </c>
      <c r="G167" s="59">
        <v>0</v>
      </c>
      <c r="H167" s="73">
        <v>0</v>
      </c>
    </row>
    <row r="168" spans="1:8" x14ac:dyDescent="0.25">
      <c r="A168" s="57">
        <v>128</v>
      </c>
      <c r="B168" s="58" t="s">
        <v>914</v>
      </c>
      <c r="C168" s="57"/>
      <c r="D168" s="57"/>
      <c r="E168" s="59"/>
      <c r="F168" s="59">
        <v>174.32</v>
      </c>
      <c r="G168" s="59">
        <v>0</v>
      </c>
      <c r="H168" s="73">
        <v>0</v>
      </c>
    </row>
    <row r="169" spans="1:8" x14ac:dyDescent="0.25">
      <c r="A169" s="57">
        <v>129</v>
      </c>
      <c r="B169" s="58" t="s">
        <v>915</v>
      </c>
      <c r="C169" s="57"/>
      <c r="D169" s="57"/>
      <c r="E169" s="59"/>
      <c r="F169" s="59">
        <v>0</v>
      </c>
      <c r="G169" s="59">
        <v>0</v>
      </c>
      <c r="H169" s="73">
        <v>0</v>
      </c>
    </row>
    <row r="170" spans="1:8" x14ac:dyDescent="0.25">
      <c r="A170" s="57">
        <v>130</v>
      </c>
      <c r="B170" s="58" t="s">
        <v>916</v>
      </c>
      <c r="C170" s="57"/>
      <c r="D170" s="57"/>
      <c r="E170" s="59"/>
      <c r="F170" s="59">
        <v>0</v>
      </c>
      <c r="G170" s="59">
        <v>0</v>
      </c>
      <c r="H170" s="73">
        <v>0</v>
      </c>
    </row>
    <row r="171" spans="1:8" x14ac:dyDescent="0.25">
      <c r="A171" s="57">
        <v>131</v>
      </c>
      <c r="B171" s="58" t="s">
        <v>917</v>
      </c>
      <c r="C171" s="57"/>
      <c r="D171" s="57"/>
      <c r="E171" s="59"/>
      <c r="F171" s="59">
        <v>5436.9</v>
      </c>
      <c r="G171" s="59">
        <v>0</v>
      </c>
      <c r="H171" s="73">
        <v>0</v>
      </c>
    </row>
    <row r="172" spans="1:8" x14ac:dyDescent="0.25">
      <c r="A172" s="57">
        <v>132</v>
      </c>
      <c r="B172" s="58" t="s">
        <v>918</v>
      </c>
      <c r="C172" s="57"/>
      <c r="D172" s="57"/>
      <c r="E172" s="59"/>
      <c r="F172" s="59">
        <v>11740.49</v>
      </c>
      <c r="G172" s="59">
        <v>11740.49</v>
      </c>
      <c r="H172" s="73">
        <v>5870.2449999999999</v>
      </c>
    </row>
    <row r="173" spans="1:8" x14ac:dyDescent="0.25">
      <c r="A173" s="57">
        <v>133</v>
      </c>
      <c r="B173" s="58" t="s">
        <v>919</v>
      </c>
      <c r="C173" s="57"/>
      <c r="D173" s="57"/>
      <c r="E173" s="59"/>
      <c r="F173" s="59">
        <v>5374.4</v>
      </c>
      <c r="G173" s="59">
        <v>0</v>
      </c>
      <c r="H173" s="73">
        <v>0</v>
      </c>
    </row>
    <row r="174" spans="1:8" x14ac:dyDescent="0.25">
      <c r="A174" s="57">
        <v>134</v>
      </c>
      <c r="B174" s="58" t="s">
        <v>920</v>
      </c>
      <c r="C174" s="57"/>
      <c r="D174" s="57"/>
      <c r="E174" s="59"/>
      <c r="F174" s="59">
        <v>939</v>
      </c>
      <c r="G174" s="59">
        <v>600</v>
      </c>
      <c r="H174" s="73">
        <v>60</v>
      </c>
    </row>
    <row r="175" spans="1:8" x14ac:dyDescent="0.25">
      <c r="A175" s="57">
        <v>135</v>
      </c>
      <c r="B175" s="58" t="s">
        <v>921</v>
      </c>
      <c r="C175" s="57"/>
      <c r="D175" s="57"/>
      <c r="E175" s="59"/>
      <c r="F175" s="59">
        <v>385.48</v>
      </c>
      <c r="G175" s="59">
        <v>0</v>
      </c>
      <c r="H175" s="73">
        <v>0</v>
      </c>
    </row>
    <row r="176" spans="1:8" x14ac:dyDescent="0.25">
      <c r="A176" s="57">
        <v>136</v>
      </c>
      <c r="B176" s="58" t="s">
        <v>922</v>
      </c>
      <c r="C176" s="57"/>
      <c r="D176" s="57"/>
      <c r="E176" s="59"/>
      <c r="F176" s="59">
        <v>100.98</v>
      </c>
      <c r="G176" s="59">
        <v>0</v>
      </c>
      <c r="H176" s="73">
        <v>0</v>
      </c>
    </row>
    <row r="177" spans="1:8" x14ac:dyDescent="0.25">
      <c r="A177" s="57">
        <v>137</v>
      </c>
      <c r="B177" s="58" t="s">
        <v>983</v>
      </c>
      <c r="C177" s="57"/>
      <c r="D177" s="57"/>
      <c r="E177" s="59"/>
      <c r="F177" s="59">
        <v>180326.46</v>
      </c>
      <c r="G177" s="59">
        <v>0</v>
      </c>
      <c r="H177" s="73">
        <v>0</v>
      </c>
    </row>
    <row r="178" spans="1:8" x14ac:dyDescent="0.25">
      <c r="A178" s="57">
        <v>138</v>
      </c>
      <c r="B178" s="58" t="s">
        <v>923</v>
      </c>
      <c r="C178" s="57"/>
      <c r="D178" s="57"/>
      <c r="E178" s="59"/>
      <c r="F178" s="59">
        <v>12860</v>
      </c>
      <c r="G178" s="59">
        <v>0</v>
      </c>
      <c r="H178" s="73">
        <v>0</v>
      </c>
    </row>
    <row r="179" spans="1:8" x14ac:dyDescent="0.25">
      <c r="A179" s="57">
        <v>139</v>
      </c>
      <c r="B179" s="58" t="s">
        <v>924</v>
      </c>
      <c r="C179" s="57"/>
      <c r="D179" s="57"/>
      <c r="E179" s="59"/>
      <c r="F179" s="59">
        <v>1450</v>
      </c>
      <c r="G179" s="59">
        <v>0</v>
      </c>
      <c r="H179" s="73">
        <v>0</v>
      </c>
    </row>
    <row r="180" spans="1:8" x14ac:dyDescent="0.25">
      <c r="A180" s="57">
        <v>140</v>
      </c>
      <c r="B180" s="58" t="s">
        <v>925</v>
      </c>
      <c r="C180" s="57"/>
      <c r="D180" s="57"/>
      <c r="E180" s="59"/>
      <c r="F180" s="59">
        <v>866.7</v>
      </c>
      <c r="G180" s="59">
        <v>0</v>
      </c>
      <c r="H180" s="73">
        <v>0</v>
      </c>
    </row>
    <row r="181" spans="1:8" x14ac:dyDescent="0.25">
      <c r="A181" s="57">
        <v>141</v>
      </c>
      <c r="B181" s="58" t="s">
        <v>926</v>
      </c>
      <c r="C181" s="57"/>
      <c r="D181" s="57"/>
      <c r="E181" s="59"/>
      <c r="F181" s="59">
        <v>9391.2800000000007</v>
      </c>
      <c r="G181" s="59">
        <v>0</v>
      </c>
      <c r="H181" s="73">
        <v>0</v>
      </c>
    </row>
    <row r="182" spans="1:8" x14ac:dyDescent="0.25">
      <c r="A182" s="57">
        <v>142</v>
      </c>
      <c r="B182" s="58" t="s">
        <v>927</v>
      </c>
      <c r="C182" s="57"/>
      <c r="D182" s="57"/>
      <c r="E182" s="59"/>
      <c r="F182" s="59">
        <v>2265.81</v>
      </c>
      <c r="G182" s="59">
        <v>0</v>
      </c>
      <c r="H182" s="73">
        <v>0</v>
      </c>
    </row>
    <row r="183" spans="1:8" x14ac:dyDescent="0.25">
      <c r="A183" s="57">
        <v>143</v>
      </c>
      <c r="B183" s="58" t="s">
        <v>928</v>
      </c>
      <c r="C183" s="57"/>
      <c r="D183" s="57"/>
      <c r="E183" s="59"/>
      <c r="F183" s="59">
        <v>2240.19</v>
      </c>
      <c r="G183" s="59">
        <v>0</v>
      </c>
      <c r="H183" s="73">
        <v>0</v>
      </c>
    </row>
    <row r="184" spans="1:8" x14ac:dyDescent="0.25">
      <c r="A184" s="57">
        <v>144</v>
      </c>
      <c r="B184" s="58" t="s">
        <v>929</v>
      </c>
      <c r="C184" s="57"/>
      <c r="D184" s="57"/>
      <c r="E184" s="59"/>
      <c r="F184" s="59">
        <v>7587.2</v>
      </c>
      <c r="G184" s="59">
        <v>0</v>
      </c>
      <c r="H184" s="73">
        <v>0</v>
      </c>
    </row>
    <row r="185" spans="1:8" x14ac:dyDescent="0.25">
      <c r="A185" s="57">
        <v>145</v>
      </c>
      <c r="B185" s="58" t="s">
        <v>930</v>
      </c>
      <c r="C185" s="57"/>
      <c r="D185" s="57"/>
      <c r="E185" s="59"/>
      <c r="F185" s="59">
        <v>4816.7</v>
      </c>
      <c r="G185" s="59">
        <v>0</v>
      </c>
      <c r="H185" s="73">
        <v>0</v>
      </c>
    </row>
    <row r="186" spans="1:8" x14ac:dyDescent="0.25">
      <c r="A186" s="57">
        <v>146</v>
      </c>
      <c r="B186" s="58" t="s">
        <v>931</v>
      </c>
      <c r="C186" s="57"/>
      <c r="D186" s="57"/>
      <c r="E186" s="59"/>
      <c r="F186" s="59">
        <v>3391.38</v>
      </c>
      <c r="G186" s="59">
        <v>0</v>
      </c>
      <c r="H186" s="73">
        <v>0</v>
      </c>
    </row>
    <row r="187" spans="1:8" ht="15" customHeight="1" x14ac:dyDescent="0.25">
      <c r="A187" s="57">
        <v>147</v>
      </c>
      <c r="B187" s="58" t="s">
        <v>932</v>
      </c>
      <c r="C187" s="57"/>
      <c r="D187" s="57"/>
      <c r="E187" s="59"/>
      <c r="F187" s="59">
        <v>8000</v>
      </c>
      <c r="G187" s="59">
        <v>0</v>
      </c>
      <c r="H187" s="73">
        <v>0</v>
      </c>
    </row>
    <row r="188" spans="1:8" x14ac:dyDescent="0.25">
      <c r="A188" s="57">
        <v>148</v>
      </c>
      <c r="B188" s="58" t="s">
        <v>933</v>
      </c>
      <c r="C188" s="57"/>
      <c r="D188" s="57"/>
      <c r="E188" s="59"/>
      <c r="F188" s="59">
        <v>7801</v>
      </c>
      <c r="G188" s="59">
        <v>0</v>
      </c>
      <c r="H188" s="73">
        <v>0</v>
      </c>
    </row>
    <row r="189" spans="1:8" x14ac:dyDescent="0.25">
      <c r="A189" s="57">
        <v>149</v>
      </c>
      <c r="B189" s="58" t="s">
        <v>934</v>
      </c>
      <c r="C189" s="57"/>
      <c r="D189" s="57"/>
      <c r="E189" s="59"/>
      <c r="F189" s="59">
        <v>0</v>
      </c>
      <c r="G189" s="59">
        <v>13123.33</v>
      </c>
      <c r="H189" s="73">
        <v>1312.3330000000001</v>
      </c>
    </row>
    <row r="190" spans="1:8" x14ac:dyDescent="0.25">
      <c r="A190" s="57">
        <v>150</v>
      </c>
      <c r="B190" s="58" t="s">
        <v>961</v>
      </c>
      <c r="C190" s="57"/>
      <c r="D190" s="57"/>
      <c r="E190" s="59"/>
      <c r="F190" s="59">
        <v>79475.83</v>
      </c>
      <c r="G190" s="59">
        <v>63580.664000000004</v>
      </c>
      <c r="H190" s="73">
        <v>6358.0664000000006</v>
      </c>
    </row>
    <row r="191" spans="1:8" x14ac:dyDescent="0.25">
      <c r="A191" s="57">
        <v>151</v>
      </c>
      <c r="B191" s="58" t="s">
        <v>962</v>
      </c>
      <c r="C191" s="57"/>
      <c r="D191" s="57"/>
      <c r="E191" s="59"/>
      <c r="F191" s="59">
        <v>152115.12</v>
      </c>
      <c r="G191" s="59">
        <v>0</v>
      </c>
      <c r="H191" s="73">
        <v>0</v>
      </c>
    </row>
    <row r="192" spans="1:8" x14ac:dyDescent="0.25">
      <c r="A192" s="61"/>
      <c r="B192" s="576" t="s">
        <v>900</v>
      </c>
      <c r="C192" s="576"/>
      <c r="D192" s="62">
        <f>SUM(D167:D191)</f>
        <v>0</v>
      </c>
      <c r="E192" s="62">
        <f>SUM(E167:E191)</f>
        <v>0</v>
      </c>
      <c r="F192" s="62">
        <f>SUM(F166:F191)</f>
        <v>502453.56</v>
      </c>
      <c r="G192" s="62">
        <f t="shared" ref="G192:H192" si="7">SUM(G166:G191)</f>
        <v>89044.483999999997</v>
      </c>
      <c r="H192" s="62">
        <f t="shared" si="7"/>
        <v>13600.644400000001</v>
      </c>
    </row>
    <row r="194" spans="1:8" x14ac:dyDescent="0.25">
      <c r="A194" s="575" t="s">
        <v>1053</v>
      </c>
      <c r="B194" s="575"/>
      <c r="C194" s="575"/>
      <c r="D194" s="575"/>
      <c r="E194" s="575"/>
      <c r="F194" s="575"/>
      <c r="G194" s="575"/>
      <c r="H194" s="575"/>
    </row>
    <row r="196" spans="1:8" x14ac:dyDescent="0.25">
      <c r="A196" s="57">
        <v>152</v>
      </c>
      <c r="B196" s="58" t="s">
        <v>967</v>
      </c>
      <c r="C196" s="57"/>
      <c r="D196" s="57"/>
      <c r="E196" s="59"/>
      <c r="F196" s="59">
        <v>57721.84</v>
      </c>
      <c r="G196" s="59">
        <v>3679.31</v>
      </c>
      <c r="H196" s="59">
        <v>14485.83</v>
      </c>
    </row>
    <row r="197" spans="1:8" x14ac:dyDescent="0.25">
      <c r="A197" s="57">
        <v>153</v>
      </c>
      <c r="B197" s="58" t="s">
        <v>1070</v>
      </c>
      <c r="C197" s="57"/>
      <c r="D197" s="57"/>
      <c r="E197" s="59"/>
      <c r="F197" s="59">
        <v>1083.68</v>
      </c>
      <c r="G197" s="59">
        <v>1081.1400000000001</v>
      </c>
      <c r="H197" s="59">
        <v>1081.1400000000001</v>
      </c>
    </row>
    <row r="198" spans="1:8" ht="15" customHeight="1" x14ac:dyDescent="0.25">
      <c r="A198" s="57">
        <v>154</v>
      </c>
      <c r="B198" s="58" t="s">
        <v>968</v>
      </c>
      <c r="C198" s="57"/>
      <c r="D198" s="57"/>
      <c r="E198" s="59"/>
      <c r="F198" s="59">
        <v>0</v>
      </c>
      <c r="G198" s="59">
        <v>17189.650000000001</v>
      </c>
      <c r="H198" s="59">
        <v>0</v>
      </c>
    </row>
    <row r="199" spans="1:8" x14ac:dyDescent="0.25">
      <c r="A199" s="57">
        <v>155</v>
      </c>
      <c r="B199" s="58" t="s">
        <v>1069</v>
      </c>
      <c r="C199" s="57"/>
      <c r="D199" s="57"/>
      <c r="E199" s="59"/>
      <c r="F199" s="59">
        <v>684.45</v>
      </c>
      <c r="G199" s="59">
        <v>684.45</v>
      </c>
      <c r="H199" s="59">
        <v>0</v>
      </c>
    </row>
    <row r="200" spans="1:8" x14ac:dyDescent="0.25">
      <c r="A200" s="57">
        <v>156</v>
      </c>
      <c r="B200" s="58" t="s">
        <v>965</v>
      </c>
      <c r="C200" s="57"/>
      <c r="D200" s="57"/>
      <c r="E200" s="59"/>
      <c r="F200" s="59">
        <v>0</v>
      </c>
      <c r="G200" s="59">
        <v>3492.13</v>
      </c>
      <c r="H200" s="59">
        <v>3492.13</v>
      </c>
    </row>
    <row r="201" spans="1:8" x14ac:dyDescent="0.25">
      <c r="A201" s="57">
        <v>157</v>
      </c>
      <c r="B201" s="58" t="s">
        <v>966</v>
      </c>
      <c r="C201" s="57"/>
      <c r="D201" s="57"/>
      <c r="E201" s="59"/>
      <c r="F201" s="59">
        <v>1100</v>
      </c>
      <c r="G201" s="59">
        <v>1100</v>
      </c>
      <c r="H201" s="59">
        <v>1100</v>
      </c>
    </row>
    <row r="202" spans="1:8" x14ac:dyDescent="0.25">
      <c r="A202" s="57">
        <v>158</v>
      </c>
      <c r="B202" s="58" t="s">
        <v>1071</v>
      </c>
      <c r="C202" s="58"/>
      <c r="D202" s="58"/>
      <c r="E202" s="58"/>
      <c r="F202" s="59">
        <v>7726.43</v>
      </c>
      <c r="G202" s="59">
        <v>7726.43</v>
      </c>
      <c r="H202" s="59">
        <v>0</v>
      </c>
    </row>
    <row r="203" spans="1:8" x14ac:dyDescent="0.25">
      <c r="A203" s="61"/>
      <c r="B203" s="576" t="s">
        <v>900</v>
      </c>
      <c r="C203" s="576"/>
      <c r="D203" s="62">
        <f t="shared" ref="D203:H203" si="8">SUM(D196:D201)</f>
        <v>0</v>
      </c>
      <c r="E203" s="62">
        <f t="shared" si="8"/>
        <v>0</v>
      </c>
      <c r="F203" s="62">
        <f>SUM(F196:F202)</f>
        <v>68316.399999999994</v>
      </c>
      <c r="G203" s="62">
        <f t="shared" si="8"/>
        <v>27226.680000000004</v>
      </c>
      <c r="H203" s="62">
        <f t="shared" si="8"/>
        <v>20159.099999999999</v>
      </c>
    </row>
    <row r="205" spans="1:8" x14ac:dyDescent="0.25">
      <c r="A205" s="575" t="s">
        <v>1063</v>
      </c>
      <c r="B205" s="575"/>
      <c r="C205" s="575"/>
      <c r="D205" s="575"/>
      <c r="E205" s="575"/>
      <c r="F205" s="575"/>
      <c r="G205" s="575"/>
      <c r="H205" s="575"/>
    </row>
    <row r="206" spans="1:8" ht="15" customHeight="1" x14ac:dyDescent="0.25"/>
    <row r="207" spans="1:8" x14ac:dyDescent="0.25">
      <c r="A207" s="57">
        <v>159</v>
      </c>
      <c r="B207" s="58" t="s">
        <v>1347</v>
      </c>
      <c r="C207" s="57"/>
      <c r="D207" s="57"/>
      <c r="E207" s="59"/>
      <c r="F207" s="59">
        <v>1072660.33</v>
      </c>
      <c r="G207" s="59">
        <v>1287192.3999999999</v>
      </c>
      <c r="H207" s="82">
        <v>0</v>
      </c>
    </row>
    <row r="208" spans="1:8" ht="15" customHeight="1" x14ac:dyDescent="0.25">
      <c r="A208" s="57">
        <v>160</v>
      </c>
      <c r="B208" s="58" t="s">
        <v>1348</v>
      </c>
      <c r="C208" s="57"/>
      <c r="D208" s="57"/>
      <c r="E208" s="59"/>
      <c r="F208" s="59">
        <v>474725.21</v>
      </c>
      <c r="G208" s="59">
        <v>569670.25</v>
      </c>
      <c r="H208" s="82">
        <v>0</v>
      </c>
    </row>
    <row r="209" spans="1:8" x14ac:dyDescent="0.25">
      <c r="A209" s="57">
        <v>161</v>
      </c>
      <c r="B209" s="58" t="s">
        <v>1349</v>
      </c>
      <c r="C209" s="57"/>
      <c r="D209" s="57"/>
      <c r="E209" s="59"/>
      <c r="F209" s="59">
        <v>191749.15</v>
      </c>
      <c r="G209" s="59">
        <v>230098.98</v>
      </c>
      <c r="H209" s="82">
        <v>0</v>
      </c>
    </row>
    <row r="210" spans="1:8" x14ac:dyDescent="0.25">
      <c r="A210" s="57">
        <v>162</v>
      </c>
      <c r="B210" s="58" t="s">
        <v>1350</v>
      </c>
      <c r="C210" s="57"/>
      <c r="D210" s="57"/>
      <c r="E210" s="59"/>
      <c r="F210" s="59">
        <v>6997635.9800000004</v>
      </c>
      <c r="G210" s="59">
        <v>8397163.1799999997</v>
      </c>
      <c r="H210" s="82">
        <v>0</v>
      </c>
    </row>
    <row r="211" spans="1:8" x14ac:dyDescent="0.25">
      <c r="A211" s="57">
        <v>163</v>
      </c>
      <c r="B211" s="58" t="s">
        <v>1351</v>
      </c>
      <c r="C211" s="57"/>
      <c r="D211" s="57"/>
      <c r="E211" s="59"/>
      <c r="F211" s="59">
        <v>6452907.1200000001</v>
      </c>
      <c r="G211" s="59">
        <v>0</v>
      </c>
      <c r="H211" s="82">
        <v>0</v>
      </c>
    </row>
    <row r="212" spans="1:8" x14ac:dyDescent="0.25">
      <c r="A212" s="57">
        <v>164</v>
      </c>
      <c r="B212" s="58" t="s">
        <v>963</v>
      </c>
      <c r="C212" s="57"/>
      <c r="D212" s="57"/>
      <c r="E212" s="59"/>
      <c r="F212" s="59">
        <v>74971.61</v>
      </c>
      <c r="G212" s="59">
        <v>89965.93</v>
      </c>
      <c r="H212" s="82">
        <v>0</v>
      </c>
    </row>
    <row r="213" spans="1:8" x14ac:dyDescent="0.25">
      <c r="A213" s="57">
        <v>165</v>
      </c>
      <c r="B213" s="58" t="s">
        <v>964</v>
      </c>
      <c r="C213" s="57"/>
      <c r="D213" s="57"/>
      <c r="E213" s="59"/>
      <c r="F213" s="59">
        <v>529597.35</v>
      </c>
      <c r="G213" s="59">
        <v>635516.81999999995</v>
      </c>
      <c r="H213" s="82">
        <v>0</v>
      </c>
    </row>
    <row r="214" spans="1:8" ht="15" customHeight="1" x14ac:dyDescent="0.25">
      <c r="A214" s="57">
        <v>166</v>
      </c>
      <c r="B214" s="58" t="s">
        <v>1352</v>
      </c>
      <c r="C214" s="57"/>
      <c r="D214" s="57"/>
      <c r="E214" s="59"/>
      <c r="F214" s="59">
        <v>4601390.8499999996</v>
      </c>
      <c r="G214" s="59">
        <v>0</v>
      </c>
      <c r="H214" s="82">
        <v>0</v>
      </c>
    </row>
    <row r="215" spans="1:8" s="77" customFormat="1" ht="15" x14ac:dyDescent="0.25">
      <c r="A215" s="61"/>
      <c r="B215" s="576"/>
      <c r="C215" s="576"/>
      <c r="D215" s="62"/>
      <c r="E215" s="62"/>
      <c r="F215" s="62">
        <f>SUM(F207:F214)</f>
        <v>20395637.599999998</v>
      </c>
      <c r="G215" s="62">
        <f>SUM(G207:G214)</f>
        <v>11209607.559999999</v>
      </c>
      <c r="H215" s="62">
        <f>SUM(H207:H214)</f>
        <v>0</v>
      </c>
    </row>
    <row r="216" spans="1:8" ht="60.95" customHeight="1" x14ac:dyDescent="0.25"/>
    <row r="217" spans="1:8" ht="30" customHeight="1" x14ac:dyDescent="0.25">
      <c r="A217" s="575" t="s">
        <v>1064</v>
      </c>
      <c r="B217" s="575"/>
      <c r="C217" s="575"/>
      <c r="D217" s="575"/>
      <c r="E217" s="575"/>
      <c r="F217" s="575"/>
      <c r="G217" s="575"/>
      <c r="H217" s="575"/>
    </row>
    <row r="219" spans="1:8" x14ac:dyDescent="0.25">
      <c r="A219" s="57">
        <v>168</v>
      </c>
      <c r="B219" s="58" t="s">
        <v>969</v>
      </c>
      <c r="C219" s="57"/>
      <c r="D219" s="57"/>
      <c r="E219" s="59"/>
      <c r="F219" s="59">
        <v>0</v>
      </c>
      <c r="G219" s="59">
        <v>1352.88</v>
      </c>
      <c r="H219" s="82">
        <v>0</v>
      </c>
    </row>
    <row r="220" spans="1:8" x14ac:dyDescent="0.25">
      <c r="A220" s="78">
        <v>169</v>
      </c>
      <c r="B220" s="83" t="s">
        <v>970</v>
      </c>
      <c r="C220" s="78"/>
      <c r="D220" s="78"/>
      <c r="E220" s="76"/>
      <c r="F220" s="76">
        <v>105.59</v>
      </c>
      <c r="G220" s="76">
        <v>105.59</v>
      </c>
      <c r="H220" s="76">
        <v>105.59</v>
      </c>
    </row>
    <row r="221" spans="1:8" x14ac:dyDescent="0.25">
      <c r="A221" s="61"/>
      <c r="B221" s="576"/>
      <c r="C221" s="576"/>
      <c r="D221" s="62"/>
      <c r="E221" s="62"/>
      <c r="F221" s="62">
        <f>SUM(F219:F220)</f>
        <v>105.59</v>
      </c>
      <c r="G221" s="62">
        <f>SUM(G219:G220)</f>
        <v>1458.47</v>
      </c>
      <c r="H221" s="62">
        <f>SUM(H219:H220)</f>
        <v>105.59</v>
      </c>
    </row>
    <row r="223" spans="1:8" x14ac:dyDescent="0.25">
      <c r="A223" s="575" t="s">
        <v>1065</v>
      </c>
      <c r="B223" s="575"/>
      <c r="C223" s="575"/>
      <c r="D223" s="575"/>
      <c r="E223" s="575"/>
      <c r="F223" s="575"/>
      <c r="G223" s="575"/>
      <c r="H223" s="575"/>
    </row>
    <row r="225" spans="1:8" x14ac:dyDescent="0.25">
      <c r="A225" s="57">
        <v>175</v>
      </c>
      <c r="B225" s="58" t="s">
        <v>912</v>
      </c>
      <c r="C225" s="57"/>
      <c r="D225" s="57"/>
      <c r="E225" s="59"/>
      <c r="F225" s="59">
        <v>24150.39</v>
      </c>
      <c r="G225" s="59">
        <v>24150.39</v>
      </c>
      <c r="H225" s="59">
        <f>F225</f>
        <v>24150.39</v>
      </c>
    </row>
    <row r="226" spans="1:8" x14ac:dyDescent="0.25">
      <c r="A226" s="57">
        <v>176</v>
      </c>
      <c r="B226" s="58" t="s">
        <v>971</v>
      </c>
      <c r="C226" s="57"/>
      <c r="D226" s="57"/>
      <c r="E226" s="59"/>
      <c r="F226" s="59">
        <v>45443.45</v>
      </c>
      <c r="G226" s="59">
        <v>45443.45</v>
      </c>
      <c r="H226" s="59">
        <f t="shared" ref="H226:H236" si="9">F226</f>
        <v>45443.45</v>
      </c>
    </row>
    <row r="227" spans="1:8" x14ac:dyDescent="0.25">
      <c r="A227" s="57">
        <v>177</v>
      </c>
      <c r="B227" s="58" t="s">
        <v>972</v>
      </c>
      <c r="C227" s="57"/>
      <c r="D227" s="57"/>
      <c r="E227" s="59"/>
      <c r="F227" s="59">
        <v>35760.01</v>
      </c>
      <c r="G227" s="59">
        <v>35760.01</v>
      </c>
      <c r="H227" s="59">
        <f t="shared" si="9"/>
        <v>35760.01</v>
      </c>
    </row>
    <row r="228" spans="1:8" x14ac:dyDescent="0.25">
      <c r="A228" s="57">
        <v>178</v>
      </c>
      <c r="B228" s="58" t="s">
        <v>977</v>
      </c>
      <c r="C228" s="57"/>
      <c r="D228" s="57"/>
      <c r="E228" s="59"/>
      <c r="F228" s="76">
        <v>1123.29</v>
      </c>
      <c r="G228" s="76">
        <v>0</v>
      </c>
      <c r="H228" s="76">
        <f t="shared" si="9"/>
        <v>1123.29</v>
      </c>
    </row>
    <row r="229" spans="1:8" ht="16.5" customHeight="1" x14ac:dyDescent="0.25">
      <c r="A229" s="57">
        <v>179</v>
      </c>
      <c r="B229" s="58" t="s">
        <v>978</v>
      </c>
      <c r="C229" s="57"/>
      <c r="D229" s="57"/>
      <c r="E229" s="59"/>
      <c r="F229" s="59">
        <v>91.31</v>
      </c>
      <c r="G229" s="59">
        <v>0</v>
      </c>
      <c r="H229" s="59">
        <f t="shared" si="9"/>
        <v>91.31</v>
      </c>
    </row>
    <row r="230" spans="1:8" ht="16.5" customHeight="1" x14ac:dyDescent="0.25">
      <c r="A230" s="57">
        <v>180</v>
      </c>
      <c r="B230" s="58" t="s">
        <v>979</v>
      </c>
      <c r="C230" s="57"/>
      <c r="D230" s="57"/>
      <c r="E230" s="59"/>
      <c r="F230" s="59">
        <v>0</v>
      </c>
      <c r="G230" s="59">
        <v>300.5</v>
      </c>
      <c r="H230" s="59">
        <f t="shared" si="9"/>
        <v>0</v>
      </c>
    </row>
    <row r="231" spans="1:8" x14ac:dyDescent="0.25">
      <c r="A231" s="57">
        <v>181</v>
      </c>
      <c r="B231" s="58" t="s">
        <v>980</v>
      </c>
      <c r="C231" s="57"/>
      <c r="D231" s="57"/>
      <c r="E231" s="59"/>
      <c r="F231" s="59">
        <v>0</v>
      </c>
      <c r="G231" s="59">
        <v>0</v>
      </c>
      <c r="H231" s="59">
        <f t="shared" si="9"/>
        <v>0</v>
      </c>
    </row>
    <row r="232" spans="1:8" x14ac:dyDescent="0.25">
      <c r="A232" s="57">
        <v>182</v>
      </c>
      <c r="B232" s="58" t="s">
        <v>981</v>
      </c>
      <c r="C232" s="57"/>
      <c r="D232" s="57"/>
      <c r="E232" s="59"/>
      <c r="F232" s="59">
        <v>0</v>
      </c>
      <c r="G232" s="59">
        <v>0</v>
      </c>
      <c r="H232" s="59">
        <f t="shared" si="9"/>
        <v>0</v>
      </c>
    </row>
    <row r="233" spans="1:8" x14ac:dyDescent="0.25">
      <c r="A233" s="57">
        <v>183</v>
      </c>
      <c r="B233" s="58" t="s">
        <v>1073</v>
      </c>
      <c r="C233" s="57"/>
      <c r="D233" s="57"/>
      <c r="E233" s="59"/>
      <c r="F233" s="59">
        <v>0</v>
      </c>
      <c r="G233" s="59">
        <v>0</v>
      </c>
      <c r="H233" s="59">
        <f t="shared" si="9"/>
        <v>0</v>
      </c>
    </row>
    <row r="234" spans="1:8" x14ac:dyDescent="0.25">
      <c r="A234" s="57">
        <v>184</v>
      </c>
      <c r="B234" s="58" t="s">
        <v>1066</v>
      </c>
      <c r="C234" s="57"/>
      <c r="D234" s="57"/>
      <c r="E234" s="59"/>
      <c r="F234" s="59">
        <v>0</v>
      </c>
      <c r="G234" s="59">
        <v>805047.79</v>
      </c>
      <c r="H234" s="59">
        <f t="shared" si="9"/>
        <v>0</v>
      </c>
    </row>
    <row r="235" spans="1:8" x14ac:dyDescent="0.25">
      <c r="A235" s="57">
        <v>185</v>
      </c>
      <c r="B235" s="58" t="s">
        <v>1068</v>
      </c>
      <c r="C235" s="57"/>
      <c r="D235" s="57"/>
      <c r="E235" s="59"/>
      <c r="F235" s="59">
        <v>110.53</v>
      </c>
      <c r="G235" s="59">
        <v>894.51</v>
      </c>
      <c r="H235" s="59">
        <f t="shared" si="9"/>
        <v>110.53</v>
      </c>
    </row>
    <row r="236" spans="1:8" x14ac:dyDescent="0.25">
      <c r="A236" s="57">
        <v>185</v>
      </c>
      <c r="B236" s="58" t="s">
        <v>1067</v>
      </c>
      <c r="C236" s="57"/>
      <c r="D236" s="57"/>
      <c r="E236" s="59"/>
      <c r="F236" s="59">
        <v>273097.13</v>
      </c>
      <c r="G236" s="59">
        <v>0</v>
      </c>
      <c r="H236" s="59">
        <f t="shared" si="9"/>
        <v>273097.13</v>
      </c>
    </row>
    <row r="237" spans="1:8" x14ac:dyDescent="0.25">
      <c r="A237" s="61"/>
      <c r="B237" s="576"/>
      <c r="C237" s="576"/>
      <c r="D237" s="62"/>
      <c r="E237" s="62"/>
      <c r="F237" s="62">
        <f>SUM(F225:F236)</f>
        <v>379776.11</v>
      </c>
      <c r="G237" s="62">
        <f t="shared" ref="G237:H237" si="10">SUM(G225:G236)</f>
        <v>911596.65</v>
      </c>
      <c r="H237" s="62">
        <f t="shared" si="10"/>
        <v>379776.11</v>
      </c>
    </row>
    <row r="238" spans="1:8" ht="16.5" thickBot="1" x14ac:dyDescent="0.3"/>
    <row r="239" spans="1:8" ht="16.5" thickBot="1" x14ac:dyDescent="0.3">
      <c r="A239" s="84"/>
      <c r="B239" s="85" t="s">
        <v>1072</v>
      </c>
      <c r="C239" s="86"/>
      <c r="D239" s="86"/>
      <c r="E239" s="86"/>
      <c r="F239" s="87">
        <f>F32+F51+F59+F69+F74+F92+F161+F192+F203+F215+F221+F237</f>
        <v>21994271.659999996</v>
      </c>
      <c r="G239" s="87">
        <f>G32+G51+G59+G69+G74+G92+G161+G192+G203+G215+G221+G237</f>
        <v>13012742.059</v>
      </c>
      <c r="H239" s="87">
        <f>H32+H51+H59+H69+H74+H92+H161+H192+H203+H215+H221+H237</f>
        <v>521303.70039999997</v>
      </c>
    </row>
    <row r="257" spans="6:7" ht="16.5" customHeight="1" x14ac:dyDescent="0.25"/>
    <row r="258" spans="6:7" ht="27" customHeight="1" x14ac:dyDescent="0.25"/>
    <row r="259" spans="6:7" ht="16.5" customHeight="1" x14ac:dyDescent="0.25"/>
    <row r="260" spans="6:7" ht="16.5" customHeight="1" x14ac:dyDescent="0.25"/>
    <row r="261" spans="6:7" ht="16.5" customHeight="1" x14ac:dyDescent="0.25"/>
    <row r="262" spans="6:7" ht="16.5" customHeight="1" x14ac:dyDescent="0.25"/>
    <row r="263" spans="6:7" ht="16.5" customHeight="1" x14ac:dyDescent="0.25"/>
    <row r="264" spans="6:7" ht="16.5" customHeight="1" x14ac:dyDescent="0.25"/>
    <row r="265" spans="6:7" ht="16.5" customHeight="1" x14ac:dyDescent="0.25"/>
    <row r="266" spans="6:7" ht="16.5" customHeight="1" x14ac:dyDescent="0.25"/>
    <row r="267" spans="6:7" ht="16.5" customHeight="1" x14ac:dyDescent="0.25">
      <c r="F267" s="88"/>
      <c r="G267" s="88"/>
    </row>
    <row r="268" spans="6:7" x14ac:dyDescent="0.25">
      <c r="F268" s="89"/>
      <c r="G268" s="20"/>
    </row>
    <row r="269" spans="6:7" x14ac:dyDescent="0.25">
      <c r="F269" s="89"/>
      <c r="G269" s="20"/>
    </row>
    <row r="270" spans="6:7" x14ac:dyDescent="0.25">
      <c r="F270" s="89"/>
      <c r="G270" s="20"/>
    </row>
    <row r="271" spans="6:7" ht="15" customHeight="1" x14ac:dyDescent="0.25">
      <c r="F271" s="89"/>
      <c r="G271" s="20"/>
    </row>
    <row r="272" spans="6:7" x14ac:dyDescent="0.25">
      <c r="F272" s="89"/>
      <c r="G272" s="20"/>
    </row>
    <row r="273" spans="6:7" x14ac:dyDescent="0.25">
      <c r="F273" s="89"/>
      <c r="G273" s="20"/>
    </row>
    <row r="274" spans="6:7" x14ac:dyDescent="0.25">
      <c r="F274" s="89"/>
      <c r="G274" s="20"/>
    </row>
    <row r="275" spans="6:7" x14ac:dyDescent="0.25">
      <c r="F275" s="89"/>
      <c r="G275" s="20"/>
    </row>
    <row r="276" spans="6:7" x14ac:dyDescent="0.25">
      <c r="F276" s="90"/>
      <c r="G276" s="90"/>
    </row>
    <row r="277" spans="6:7" ht="15" customHeight="1" x14ac:dyDescent="0.25"/>
    <row r="279" spans="6:7" x14ac:dyDescent="0.25">
      <c r="G279" s="20"/>
    </row>
    <row r="280" spans="6:7" x14ac:dyDescent="0.25">
      <c r="F280" s="18"/>
    </row>
    <row r="281" spans="6:7" x14ac:dyDescent="0.25">
      <c r="F281" s="91"/>
    </row>
    <row r="282" spans="6:7" x14ac:dyDescent="0.25">
      <c r="F282" s="91"/>
    </row>
    <row r="283" spans="6:7" x14ac:dyDescent="0.25">
      <c r="F283" s="91"/>
    </row>
    <row r="284" spans="6:7" x14ac:dyDescent="0.25">
      <c r="F284" s="92"/>
    </row>
    <row r="286" spans="6:7" x14ac:dyDescent="0.25">
      <c r="F286" s="93"/>
      <c r="G286" s="92"/>
    </row>
  </sheetData>
  <mergeCells count="64">
    <mergeCell ref="B74:C74"/>
    <mergeCell ref="A53:H53"/>
    <mergeCell ref="B59:C59"/>
    <mergeCell ref="A61:H61"/>
    <mergeCell ref="B69:C69"/>
    <mergeCell ref="A71:H71"/>
    <mergeCell ref="A11:H11"/>
    <mergeCell ref="A3:H3"/>
    <mergeCell ref="B32:C32"/>
    <mergeCell ref="A34:H34"/>
    <mergeCell ref="B51:C51"/>
    <mergeCell ref="A5:H5"/>
    <mergeCell ref="A7:A9"/>
    <mergeCell ref="B7:B9"/>
    <mergeCell ref="C7:C9"/>
    <mergeCell ref="D7:D9"/>
    <mergeCell ref="E7:E9"/>
    <mergeCell ref="F7:F9"/>
    <mergeCell ref="G7:G9"/>
    <mergeCell ref="H7:H9"/>
    <mergeCell ref="A76:H76"/>
    <mergeCell ref="B92:C92"/>
    <mergeCell ref="P92:Q92"/>
    <mergeCell ref="X92:Y92"/>
    <mergeCell ref="AF92:AG92"/>
    <mergeCell ref="AN92:AO92"/>
    <mergeCell ref="AV92:AW92"/>
    <mergeCell ref="BD92:BE92"/>
    <mergeCell ref="BL92:BM92"/>
    <mergeCell ref="BT92:BU92"/>
    <mergeCell ref="DX92:DY92"/>
    <mergeCell ref="EF92:EG92"/>
    <mergeCell ref="EN92:EO92"/>
    <mergeCell ref="EV92:EW92"/>
    <mergeCell ref="CB92:CC92"/>
    <mergeCell ref="CJ92:CK92"/>
    <mergeCell ref="CR92:CS92"/>
    <mergeCell ref="CZ92:DA92"/>
    <mergeCell ref="DH92:DI92"/>
    <mergeCell ref="IF92:IG92"/>
    <mergeCell ref="A94:H94"/>
    <mergeCell ref="B161:C161"/>
    <mergeCell ref="F162:H162"/>
    <mergeCell ref="A164:G164"/>
    <mergeCell ref="GR92:GS92"/>
    <mergeCell ref="GZ92:HA92"/>
    <mergeCell ref="HH92:HI92"/>
    <mergeCell ref="HP92:HQ92"/>
    <mergeCell ref="HX92:HY92"/>
    <mergeCell ref="FD92:FE92"/>
    <mergeCell ref="FL92:FM92"/>
    <mergeCell ref="FT92:FU92"/>
    <mergeCell ref="GB92:GC92"/>
    <mergeCell ref="GJ92:GK92"/>
    <mergeCell ref="DP92:DQ92"/>
    <mergeCell ref="A217:H217"/>
    <mergeCell ref="B221:C221"/>
    <mergeCell ref="A223:H223"/>
    <mergeCell ref="B237:C237"/>
    <mergeCell ref="B192:C192"/>
    <mergeCell ref="A194:H194"/>
    <mergeCell ref="B203:C203"/>
    <mergeCell ref="A205:H205"/>
    <mergeCell ref="B215:C215"/>
  </mergeCells>
  <phoneticPr fontId="9" type="noConversion"/>
  <pageMargins left="0.75000000000000011" right="0.75000000000000011" top="1.1916666666666667" bottom="1" header="0.5" footer="0.5"/>
  <pageSetup paperSize="9" scale="65" orientation="landscape" horizontalDpi="1200" verticalDpi="1200" r:id="rId1"/>
  <headerFooter>
    <oddHeader>&amp;L&amp;"Calibri,Negrita"&amp;U&amp;K000000ANEXO I. INVENTARIO DE LA MASA ACTIVA&amp;R&amp;"Calibri,Normal"&amp;K000000LONTANA SURESTE, S.L._x000D_Concurso   ordinario 549/14_x000D_Juzgado de lo Mercantil nº 6 de Madrid_x000D_</oddHeader>
    <oddFooter>&amp;R_x000D__x000D_Página &amp;P</oddFooter>
  </headerFooter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Z1583"/>
  <sheetViews>
    <sheetView tabSelected="1" zoomScale="84" zoomScaleNormal="84" zoomScaleSheetLayoutView="56" workbookViewId="0">
      <pane ySplit="7" topLeftCell="A762" activePane="bottomLeft" state="frozen"/>
      <selection activeCell="A7" sqref="A7"/>
      <selection pane="bottomLeft" activeCell="A8" sqref="A8"/>
    </sheetView>
  </sheetViews>
  <sheetFormatPr baseColWidth="10" defaultRowHeight="15.75" x14ac:dyDescent="0.25"/>
  <cols>
    <col min="1" max="1" width="2" customWidth="1"/>
    <col min="2" max="2" width="4.5" style="10" customWidth="1"/>
    <col min="3" max="3" width="16" style="6" customWidth="1"/>
    <col min="4" max="4" width="29.125" style="5" customWidth="1"/>
    <col min="5" max="6" width="28.375" style="5" customWidth="1"/>
    <col min="7" max="7" width="13.875" style="5" customWidth="1"/>
    <col min="8" max="8" width="6.625" style="5" customWidth="1"/>
    <col min="9" max="9" width="7.125" style="5" customWidth="1"/>
    <col min="10" max="10" width="5.875" style="5" customWidth="1"/>
    <col min="11" max="11" width="7.625" style="5" customWidth="1"/>
    <col min="12" max="12" width="8.5" style="5" customWidth="1"/>
    <col min="13" max="13" width="12" style="23" customWidth="1"/>
    <col min="14" max="14" width="12.125" style="23" customWidth="1"/>
    <col min="15" max="16" width="12.5" style="23" customWidth="1"/>
    <col min="17" max="17" width="12.5" style="29" customWidth="1"/>
    <col min="18" max="18" width="10.875" style="5" customWidth="1"/>
    <col min="19" max="19" width="11.875" style="5" customWidth="1"/>
    <col min="20" max="20" width="12.5" style="5" customWidth="1"/>
    <col min="21" max="21" width="5.625" style="5" customWidth="1"/>
    <col min="22" max="22" width="16" style="33" customWidth="1"/>
    <col min="23" max="23" width="12.5" style="33" customWidth="1"/>
    <col min="24" max="24" width="9.375" style="33" customWidth="1"/>
    <col min="25" max="25" width="35" style="33" customWidth="1"/>
    <col min="26" max="26" width="8.875" style="33" customWidth="1"/>
  </cols>
  <sheetData>
    <row r="1" spans="2:26" s="11" customFormat="1" ht="27.95" customHeight="1" thickBot="1" x14ac:dyDescent="0.35">
      <c r="B1" s="627" t="s">
        <v>899</v>
      </c>
      <c r="C1" s="628"/>
      <c r="D1" s="628"/>
      <c r="E1" s="628"/>
      <c r="F1" s="628"/>
      <c r="G1" s="628"/>
      <c r="H1" s="628"/>
      <c r="I1" s="628"/>
      <c r="J1" s="628"/>
      <c r="K1" s="628"/>
      <c r="L1" s="628"/>
      <c r="M1" s="628"/>
      <c r="N1" s="628"/>
      <c r="O1" s="628"/>
      <c r="P1" s="628"/>
      <c r="Q1" s="628"/>
      <c r="R1" s="628"/>
      <c r="S1" s="628"/>
      <c r="T1" s="628"/>
      <c r="U1" s="628"/>
      <c r="V1" s="628"/>
      <c r="W1" s="628"/>
      <c r="X1" s="628"/>
      <c r="Y1" s="628"/>
      <c r="Z1" s="629"/>
    </row>
    <row r="2" spans="2:26" ht="16.5" thickBot="1" x14ac:dyDescent="0.3">
      <c r="B2" s="9"/>
      <c r="C2" s="7"/>
      <c r="D2" s="7"/>
      <c r="E2" s="7"/>
      <c r="F2" s="7"/>
      <c r="G2" s="7"/>
      <c r="H2" s="7"/>
      <c r="I2" s="7"/>
      <c r="J2" s="7"/>
      <c r="K2" s="7"/>
      <c r="L2" s="7"/>
      <c r="M2" s="21"/>
      <c r="N2" s="21"/>
      <c r="O2" s="21"/>
      <c r="P2" s="21"/>
      <c r="Q2" s="27"/>
      <c r="R2" s="7"/>
      <c r="S2" s="7"/>
      <c r="T2" s="7"/>
      <c r="U2" s="7"/>
      <c r="V2" s="31"/>
      <c r="W2" s="31"/>
      <c r="X2" s="31"/>
      <c r="Y2" s="31"/>
      <c r="Z2" s="31"/>
    </row>
    <row r="3" spans="2:26" ht="30" customHeight="1" thickBot="1" x14ac:dyDescent="0.3">
      <c r="B3" s="624" t="s">
        <v>1077</v>
      </c>
      <c r="C3" s="625"/>
      <c r="D3" s="625"/>
      <c r="E3" s="625"/>
      <c r="F3" s="625"/>
      <c r="G3" s="625"/>
      <c r="H3" s="625"/>
      <c r="I3" s="625"/>
      <c r="J3" s="625"/>
      <c r="K3" s="625"/>
      <c r="L3" s="625"/>
      <c r="M3" s="625"/>
      <c r="N3" s="625"/>
      <c r="O3" s="625"/>
      <c r="P3" s="625"/>
      <c r="Q3" s="625"/>
      <c r="R3" s="625"/>
      <c r="S3" s="625"/>
      <c r="T3" s="625"/>
      <c r="U3" s="625"/>
      <c r="V3" s="625"/>
      <c r="W3" s="625"/>
      <c r="X3" s="625"/>
      <c r="Y3" s="625"/>
      <c r="Z3" s="626"/>
    </row>
    <row r="4" spans="2:26" ht="17.100000000000001" customHeight="1" thickBot="1" x14ac:dyDescent="0.3">
      <c r="B4" s="30"/>
      <c r="C4" s="7"/>
      <c r="D4" s="1"/>
      <c r="E4" s="1"/>
      <c r="F4" s="1"/>
      <c r="G4" s="1"/>
      <c r="H4" s="1"/>
      <c r="I4" s="1"/>
      <c r="J4" s="1"/>
      <c r="K4" s="2"/>
      <c r="L4" s="2"/>
      <c r="M4" s="22"/>
      <c r="N4" s="22"/>
      <c r="O4" s="22"/>
      <c r="P4" s="22"/>
      <c r="Q4" s="28"/>
      <c r="R4" s="1"/>
      <c r="S4" s="1"/>
      <c r="T4" s="3"/>
      <c r="U4" s="3"/>
      <c r="V4" s="32"/>
      <c r="W4" s="32"/>
      <c r="X4" s="32"/>
      <c r="Y4" s="32"/>
      <c r="Z4" s="32"/>
    </row>
    <row r="5" spans="2:26" s="8" customFormat="1" ht="24.95" customHeight="1" x14ac:dyDescent="0.25">
      <c r="B5" s="857" t="s">
        <v>822</v>
      </c>
      <c r="C5" s="733" t="s">
        <v>248</v>
      </c>
      <c r="D5" s="733" t="s">
        <v>238</v>
      </c>
      <c r="E5" s="834" t="s">
        <v>239</v>
      </c>
      <c r="F5" s="834" t="s">
        <v>1078</v>
      </c>
      <c r="G5" s="834" t="s">
        <v>240</v>
      </c>
      <c r="H5" s="834"/>
      <c r="I5" s="834"/>
      <c r="J5" s="834"/>
      <c r="K5" s="834"/>
      <c r="L5" s="886" t="s">
        <v>852</v>
      </c>
      <c r="M5" s="835" t="s">
        <v>241</v>
      </c>
      <c r="N5" s="841" t="s">
        <v>841</v>
      </c>
      <c r="O5" s="841" t="s">
        <v>838</v>
      </c>
      <c r="P5" s="841" t="s">
        <v>839</v>
      </c>
      <c r="Q5" s="847" t="s">
        <v>842</v>
      </c>
      <c r="R5" s="834" t="s">
        <v>243</v>
      </c>
      <c r="S5" s="834"/>
      <c r="T5" s="834"/>
      <c r="U5" s="37" t="s">
        <v>856</v>
      </c>
      <c r="V5" s="630" t="s">
        <v>1335</v>
      </c>
      <c r="W5" s="631"/>
      <c r="X5" s="631"/>
      <c r="Y5" s="631"/>
      <c r="Z5" s="632"/>
    </row>
    <row r="6" spans="2:26" s="8" customFormat="1" ht="23.1" customHeight="1" x14ac:dyDescent="0.25">
      <c r="B6" s="858"/>
      <c r="C6" s="734"/>
      <c r="D6" s="734"/>
      <c r="E6" s="832"/>
      <c r="F6" s="832"/>
      <c r="G6" s="832" t="s">
        <v>244</v>
      </c>
      <c r="H6" s="832" t="s">
        <v>245</v>
      </c>
      <c r="I6" s="832" t="s">
        <v>246</v>
      </c>
      <c r="J6" s="832" t="s">
        <v>247</v>
      </c>
      <c r="K6" s="830" t="s">
        <v>837</v>
      </c>
      <c r="L6" s="887"/>
      <c r="M6" s="836"/>
      <c r="N6" s="836"/>
      <c r="O6" s="836"/>
      <c r="P6" s="836"/>
      <c r="Q6" s="848"/>
      <c r="R6" s="832" t="s">
        <v>248</v>
      </c>
      <c r="S6" s="832" t="s">
        <v>821</v>
      </c>
      <c r="T6" s="844" t="s">
        <v>843</v>
      </c>
      <c r="U6" s="653"/>
      <c r="V6" s="633" t="s">
        <v>935</v>
      </c>
      <c r="W6" s="633" t="s">
        <v>1336</v>
      </c>
      <c r="X6" s="633" t="s">
        <v>936</v>
      </c>
      <c r="Y6" s="633" t="s">
        <v>937</v>
      </c>
      <c r="Z6" s="633" t="s">
        <v>938</v>
      </c>
    </row>
    <row r="7" spans="2:26" s="8" customFormat="1" ht="51" customHeight="1" thickBot="1" x14ac:dyDescent="0.3">
      <c r="B7" s="859"/>
      <c r="C7" s="735"/>
      <c r="D7" s="735"/>
      <c r="E7" s="833"/>
      <c r="F7" s="833"/>
      <c r="G7" s="833"/>
      <c r="H7" s="833"/>
      <c r="I7" s="833"/>
      <c r="J7" s="833"/>
      <c r="K7" s="831"/>
      <c r="L7" s="888"/>
      <c r="M7" s="837"/>
      <c r="N7" s="837"/>
      <c r="O7" s="837"/>
      <c r="P7" s="837"/>
      <c r="Q7" s="849"/>
      <c r="R7" s="833"/>
      <c r="S7" s="833"/>
      <c r="T7" s="845"/>
      <c r="U7" s="654"/>
      <c r="V7" s="634"/>
      <c r="W7" s="634"/>
      <c r="X7" s="634"/>
      <c r="Y7" s="634"/>
      <c r="Z7" s="634"/>
    </row>
    <row r="8" spans="2:26" ht="24" x14ac:dyDescent="0.25">
      <c r="B8" s="291">
        <v>1</v>
      </c>
      <c r="C8" s="292" t="s">
        <v>826</v>
      </c>
      <c r="D8" s="293" t="s">
        <v>249</v>
      </c>
      <c r="E8" s="292" t="s">
        <v>250</v>
      </c>
      <c r="F8" s="292" t="s">
        <v>1103</v>
      </c>
      <c r="G8" s="292" t="s">
        <v>251</v>
      </c>
      <c r="H8" s="294" t="s">
        <v>252</v>
      </c>
      <c r="I8" s="292">
        <v>171</v>
      </c>
      <c r="J8" s="294" t="s">
        <v>253</v>
      </c>
      <c r="K8" s="295">
        <v>15632</v>
      </c>
      <c r="L8" s="295" t="s">
        <v>853</v>
      </c>
      <c r="M8" s="296">
        <v>71335.55</v>
      </c>
      <c r="N8" s="296">
        <v>94380</v>
      </c>
      <c r="O8" s="296">
        <v>68569.2</v>
      </c>
      <c r="P8" s="296">
        <f>O8</f>
        <v>68569.2</v>
      </c>
      <c r="Q8" s="850">
        <f>(O8+O9+O10)*90%</f>
        <v>187225.56</v>
      </c>
      <c r="R8" s="292" t="s">
        <v>254</v>
      </c>
      <c r="S8" s="297" t="s">
        <v>255</v>
      </c>
      <c r="T8" s="298">
        <v>132000</v>
      </c>
      <c r="U8" s="299"/>
      <c r="V8" s="890"/>
      <c r="W8" s="891"/>
      <c r="X8" s="891"/>
      <c r="Y8" s="891"/>
      <c r="Z8" s="889"/>
    </row>
    <row r="9" spans="2:26" ht="24" x14ac:dyDescent="0.25">
      <c r="B9" s="300">
        <v>2</v>
      </c>
      <c r="C9" s="301" t="s">
        <v>826</v>
      </c>
      <c r="D9" s="302" t="s">
        <v>256</v>
      </c>
      <c r="E9" s="301" t="s">
        <v>250</v>
      </c>
      <c r="F9" s="301" t="s">
        <v>1104</v>
      </c>
      <c r="G9" s="301" t="s">
        <v>251</v>
      </c>
      <c r="H9" s="303" t="s">
        <v>252</v>
      </c>
      <c r="I9" s="301">
        <v>171</v>
      </c>
      <c r="J9" s="303" t="s">
        <v>257</v>
      </c>
      <c r="K9" s="304">
        <v>15638</v>
      </c>
      <c r="L9" s="304" t="s">
        <v>853</v>
      </c>
      <c r="M9" s="305">
        <v>75704.710000000006</v>
      </c>
      <c r="N9" s="305">
        <v>96525</v>
      </c>
      <c r="O9" s="305">
        <v>67069.8</v>
      </c>
      <c r="P9" s="305">
        <f>O9</f>
        <v>67069.8</v>
      </c>
      <c r="Q9" s="851"/>
      <c r="R9" s="301" t="s">
        <v>254</v>
      </c>
      <c r="S9" s="306" t="s">
        <v>255</v>
      </c>
      <c r="T9" s="307">
        <v>135000</v>
      </c>
      <c r="U9" s="308"/>
      <c r="V9" s="593"/>
      <c r="W9" s="594"/>
      <c r="X9" s="594"/>
      <c r="Y9" s="594"/>
      <c r="Z9" s="595"/>
    </row>
    <row r="10" spans="2:26" ht="24.75" thickBot="1" x14ac:dyDescent="0.3">
      <c r="B10" s="309">
        <v>3</v>
      </c>
      <c r="C10" s="310" t="s">
        <v>826</v>
      </c>
      <c r="D10" s="311" t="s">
        <v>1356</v>
      </c>
      <c r="E10" s="310" t="s">
        <v>250</v>
      </c>
      <c r="F10" s="310" t="s">
        <v>1105</v>
      </c>
      <c r="G10" s="310" t="s">
        <v>251</v>
      </c>
      <c r="H10" s="312" t="s">
        <v>252</v>
      </c>
      <c r="I10" s="310">
        <v>171</v>
      </c>
      <c r="J10" s="312" t="s">
        <v>258</v>
      </c>
      <c r="K10" s="313">
        <v>15640</v>
      </c>
      <c r="L10" s="313" t="s">
        <v>853</v>
      </c>
      <c r="M10" s="314">
        <v>70420.59</v>
      </c>
      <c r="N10" s="314">
        <v>91520</v>
      </c>
      <c r="O10" s="314">
        <v>72389.399999999994</v>
      </c>
      <c r="P10" s="314">
        <f>O10</f>
        <v>72389.399999999994</v>
      </c>
      <c r="Q10" s="852"/>
      <c r="R10" s="310" t="s">
        <v>254</v>
      </c>
      <c r="S10" s="315" t="s">
        <v>255</v>
      </c>
      <c r="T10" s="316">
        <v>128000</v>
      </c>
      <c r="U10" s="317"/>
      <c r="V10" s="593"/>
      <c r="W10" s="594"/>
      <c r="X10" s="594"/>
      <c r="Y10" s="594"/>
      <c r="Z10" s="595"/>
    </row>
    <row r="11" spans="2:26" ht="24.75" thickBot="1" x14ac:dyDescent="0.3">
      <c r="B11" s="543">
        <v>4</v>
      </c>
      <c r="C11" s="544" t="s">
        <v>824</v>
      </c>
      <c r="D11" s="545" t="s">
        <v>1106</v>
      </c>
      <c r="E11" s="544" t="s">
        <v>259</v>
      </c>
      <c r="F11" s="544" t="s">
        <v>1107</v>
      </c>
      <c r="G11" s="544" t="s">
        <v>260</v>
      </c>
      <c r="H11" s="544">
        <v>2353</v>
      </c>
      <c r="I11" s="544">
        <v>100</v>
      </c>
      <c r="J11" s="546" t="s">
        <v>261</v>
      </c>
      <c r="K11" s="547">
        <v>6698</v>
      </c>
      <c r="L11" s="547" t="s">
        <v>854</v>
      </c>
      <c r="M11" s="548">
        <v>253380.37</v>
      </c>
      <c r="N11" s="548">
        <v>146559</v>
      </c>
      <c r="O11" s="548">
        <v>146559</v>
      </c>
      <c r="P11" s="548">
        <f>N11</f>
        <v>146559</v>
      </c>
      <c r="Q11" s="853">
        <f>SUM(O11:O38)*90%</f>
        <v>1873128.6900000002</v>
      </c>
      <c r="R11" s="544" t="s">
        <v>262</v>
      </c>
      <c r="S11" s="544" t="s">
        <v>262</v>
      </c>
      <c r="T11" s="549">
        <v>0</v>
      </c>
      <c r="U11" s="39"/>
      <c r="V11" s="41"/>
      <c r="W11" s="42"/>
      <c r="X11" s="42"/>
      <c r="Y11" s="42"/>
      <c r="Z11" s="43"/>
    </row>
    <row r="12" spans="2:26" ht="24" x14ac:dyDescent="0.25">
      <c r="B12" s="195">
        <v>5</v>
      </c>
      <c r="C12" s="196" t="s">
        <v>825</v>
      </c>
      <c r="D12" s="197" t="s">
        <v>263</v>
      </c>
      <c r="E12" s="196" t="s">
        <v>259</v>
      </c>
      <c r="F12" s="196" t="s">
        <v>1108</v>
      </c>
      <c r="G12" s="196" t="s">
        <v>260</v>
      </c>
      <c r="H12" s="196">
        <v>2353</v>
      </c>
      <c r="I12" s="196">
        <v>100</v>
      </c>
      <c r="J12" s="198" t="s">
        <v>257</v>
      </c>
      <c r="K12" s="199">
        <v>6708</v>
      </c>
      <c r="L12" s="199" t="s">
        <v>855</v>
      </c>
      <c r="M12" s="200">
        <v>69911.81</v>
      </c>
      <c r="N12" s="200">
        <v>91565</v>
      </c>
      <c r="O12" s="200">
        <v>57224.05</v>
      </c>
      <c r="P12" s="200">
        <f t="shared" ref="P12:P38" si="0">N12</f>
        <v>91565</v>
      </c>
      <c r="Q12" s="854"/>
      <c r="R12" s="196" t="s">
        <v>254</v>
      </c>
      <c r="S12" s="196" t="s">
        <v>264</v>
      </c>
      <c r="T12" s="207">
        <v>146504</v>
      </c>
      <c r="U12" s="208"/>
      <c r="V12" s="915" t="s">
        <v>939</v>
      </c>
      <c r="W12" s="915" t="s">
        <v>940</v>
      </c>
      <c r="X12" s="916" t="s">
        <v>941</v>
      </c>
      <c r="Y12" s="916" t="s">
        <v>948</v>
      </c>
      <c r="Z12" s="892">
        <v>228</v>
      </c>
    </row>
    <row r="13" spans="2:26" ht="36" x14ac:dyDescent="0.25">
      <c r="B13" s="195">
        <v>6</v>
      </c>
      <c r="C13" s="196" t="s">
        <v>825</v>
      </c>
      <c r="D13" s="197" t="s">
        <v>265</v>
      </c>
      <c r="E13" s="196" t="s">
        <v>259</v>
      </c>
      <c r="F13" s="196" t="s">
        <v>1109</v>
      </c>
      <c r="G13" s="196" t="s">
        <v>260</v>
      </c>
      <c r="H13" s="196">
        <v>2353</v>
      </c>
      <c r="I13" s="196">
        <v>100</v>
      </c>
      <c r="J13" s="198" t="s">
        <v>266</v>
      </c>
      <c r="K13" s="199">
        <v>6712</v>
      </c>
      <c r="L13" s="199" t="s">
        <v>855</v>
      </c>
      <c r="M13" s="200">
        <v>105835.56</v>
      </c>
      <c r="N13" s="200">
        <v>98484.925000000003</v>
      </c>
      <c r="O13" s="200">
        <v>97722.25</v>
      </c>
      <c r="P13" s="200">
        <f t="shared" si="0"/>
        <v>98484.925000000003</v>
      </c>
      <c r="Q13" s="854"/>
      <c r="R13" s="196" t="s">
        <v>254</v>
      </c>
      <c r="S13" s="196" t="s">
        <v>264</v>
      </c>
      <c r="T13" s="207">
        <v>157575</v>
      </c>
      <c r="U13" s="208"/>
      <c r="V13" s="905"/>
      <c r="W13" s="905"/>
      <c r="X13" s="905"/>
      <c r="Y13" s="905"/>
      <c r="Z13" s="893"/>
    </row>
    <row r="14" spans="2:26" ht="36" x14ac:dyDescent="0.25">
      <c r="B14" s="195">
        <v>7</v>
      </c>
      <c r="C14" s="196" t="s">
        <v>825</v>
      </c>
      <c r="D14" s="197" t="s">
        <v>267</v>
      </c>
      <c r="E14" s="196" t="s">
        <v>259</v>
      </c>
      <c r="F14" s="196" t="s">
        <v>1110</v>
      </c>
      <c r="G14" s="196" t="s">
        <v>260</v>
      </c>
      <c r="H14" s="196">
        <v>2353</v>
      </c>
      <c r="I14" s="196">
        <v>100</v>
      </c>
      <c r="J14" s="198" t="s">
        <v>266</v>
      </c>
      <c r="K14" s="199">
        <v>6713</v>
      </c>
      <c r="L14" s="199" t="s">
        <v>855</v>
      </c>
      <c r="M14" s="200">
        <v>74503.61</v>
      </c>
      <c r="N14" s="200">
        <v>92882.585000000006</v>
      </c>
      <c r="O14" s="200">
        <v>63004.4</v>
      </c>
      <c r="P14" s="200">
        <f t="shared" si="0"/>
        <v>92882.585000000006</v>
      </c>
      <c r="Q14" s="854"/>
      <c r="R14" s="196" t="s">
        <v>254</v>
      </c>
      <c r="S14" s="196" t="s">
        <v>264</v>
      </c>
      <c r="T14" s="207">
        <v>148612</v>
      </c>
      <c r="U14" s="208"/>
      <c r="V14" s="905"/>
      <c r="W14" s="905"/>
      <c r="X14" s="905"/>
      <c r="Y14" s="905"/>
      <c r="Z14" s="893"/>
    </row>
    <row r="15" spans="2:26" ht="36" x14ac:dyDescent="0.25">
      <c r="B15" s="195">
        <v>8</v>
      </c>
      <c r="C15" s="196" t="s">
        <v>825</v>
      </c>
      <c r="D15" s="197" t="s">
        <v>268</v>
      </c>
      <c r="E15" s="196" t="s">
        <v>259</v>
      </c>
      <c r="F15" s="196" t="s">
        <v>1111</v>
      </c>
      <c r="G15" s="196" t="s">
        <v>260</v>
      </c>
      <c r="H15" s="196">
        <v>2353</v>
      </c>
      <c r="I15" s="196">
        <v>100</v>
      </c>
      <c r="J15" s="198" t="s">
        <v>269</v>
      </c>
      <c r="K15" s="199">
        <v>6715</v>
      </c>
      <c r="L15" s="199" t="s">
        <v>855</v>
      </c>
      <c r="M15" s="200">
        <v>76693.58</v>
      </c>
      <c r="N15" s="200">
        <v>92939.164999999994</v>
      </c>
      <c r="O15" s="200">
        <v>61047.95</v>
      </c>
      <c r="P15" s="200">
        <f t="shared" si="0"/>
        <v>92939.164999999994</v>
      </c>
      <c r="Q15" s="854"/>
      <c r="R15" s="196" t="s">
        <v>254</v>
      </c>
      <c r="S15" s="196" t="s">
        <v>264</v>
      </c>
      <c r="T15" s="207">
        <v>148702</v>
      </c>
      <c r="U15" s="208"/>
      <c r="V15" s="905"/>
      <c r="W15" s="905"/>
      <c r="X15" s="905"/>
      <c r="Y15" s="905"/>
      <c r="Z15" s="893"/>
    </row>
    <row r="16" spans="2:26" ht="36" x14ac:dyDescent="0.25">
      <c r="B16" s="195">
        <v>9</v>
      </c>
      <c r="C16" s="196" t="s">
        <v>825</v>
      </c>
      <c r="D16" s="197" t="s">
        <v>270</v>
      </c>
      <c r="E16" s="196" t="s">
        <v>259</v>
      </c>
      <c r="F16" s="196" t="s">
        <v>1112</v>
      </c>
      <c r="G16" s="196" t="s">
        <v>260</v>
      </c>
      <c r="H16" s="196">
        <v>2353</v>
      </c>
      <c r="I16" s="196">
        <v>100</v>
      </c>
      <c r="J16" s="198" t="s">
        <v>271</v>
      </c>
      <c r="K16" s="199">
        <v>6716</v>
      </c>
      <c r="L16" s="199" t="s">
        <v>855</v>
      </c>
      <c r="M16" s="200">
        <v>49539.3</v>
      </c>
      <c r="N16" s="200">
        <v>75242.06</v>
      </c>
      <c r="O16" s="200">
        <v>36901.949999999997</v>
      </c>
      <c r="P16" s="200">
        <f t="shared" si="0"/>
        <v>75242.06</v>
      </c>
      <c r="Q16" s="854"/>
      <c r="R16" s="196" t="s">
        <v>254</v>
      </c>
      <c r="S16" s="196" t="s">
        <v>264</v>
      </c>
      <c r="T16" s="207">
        <v>120387</v>
      </c>
      <c r="U16" s="208"/>
      <c r="V16" s="905"/>
      <c r="W16" s="905"/>
      <c r="X16" s="905"/>
      <c r="Y16" s="905"/>
      <c r="Z16" s="893"/>
    </row>
    <row r="17" spans="2:26" ht="36" x14ac:dyDescent="0.25">
      <c r="B17" s="195">
        <v>10</v>
      </c>
      <c r="C17" s="196" t="s">
        <v>825</v>
      </c>
      <c r="D17" s="197" t="s">
        <v>272</v>
      </c>
      <c r="E17" s="196" t="s">
        <v>259</v>
      </c>
      <c r="F17" s="196" t="s">
        <v>1113</v>
      </c>
      <c r="G17" s="196" t="s">
        <v>260</v>
      </c>
      <c r="H17" s="196">
        <v>2353</v>
      </c>
      <c r="I17" s="196">
        <v>100</v>
      </c>
      <c r="J17" s="198" t="s">
        <v>273</v>
      </c>
      <c r="K17" s="199">
        <v>6718</v>
      </c>
      <c r="L17" s="199" t="s">
        <v>855</v>
      </c>
      <c r="M17" s="200">
        <v>75194.559999999998</v>
      </c>
      <c r="N17" s="200">
        <v>92876.63</v>
      </c>
      <c r="O17" s="200">
        <v>63746.15</v>
      </c>
      <c r="P17" s="200">
        <f t="shared" si="0"/>
        <v>92876.63</v>
      </c>
      <c r="Q17" s="854"/>
      <c r="R17" s="196" t="s">
        <v>254</v>
      </c>
      <c r="S17" s="196" t="s">
        <v>264</v>
      </c>
      <c r="T17" s="207">
        <v>148602</v>
      </c>
      <c r="U17" s="208"/>
      <c r="V17" s="905"/>
      <c r="W17" s="905"/>
      <c r="X17" s="905"/>
      <c r="Y17" s="905"/>
      <c r="Z17" s="893"/>
    </row>
    <row r="18" spans="2:26" ht="36" x14ac:dyDescent="0.25">
      <c r="B18" s="195">
        <v>11</v>
      </c>
      <c r="C18" s="196" t="s">
        <v>825</v>
      </c>
      <c r="D18" s="197" t="s">
        <v>274</v>
      </c>
      <c r="E18" s="196" t="s">
        <v>259</v>
      </c>
      <c r="F18" s="196" t="s">
        <v>1114</v>
      </c>
      <c r="G18" s="196" t="s">
        <v>260</v>
      </c>
      <c r="H18" s="196">
        <v>2353</v>
      </c>
      <c r="I18" s="196">
        <v>100</v>
      </c>
      <c r="J18" s="198" t="s">
        <v>275</v>
      </c>
      <c r="K18" s="199">
        <v>6736</v>
      </c>
      <c r="L18" s="199" t="s">
        <v>855</v>
      </c>
      <c r="M18" s="200">
        <v>65175.839999999997</v>
      </c>
      <c r="N18" s="200">
        <v>92886.845000000001</v>
      </c>
      <c r="O18" s="200">
        <v>62156.25</v>
      </c>
      <c r="P18" s="200">
        <f t="shared" si="0"/>
        <v>92886.845000000001</v>
      </c>
      <c r="Q18" s="854"/>
      <c r="R18" s="196" t="s">
        <v>254</v>
      </c>
      <c r="S18" s="196" t="s">
        <v>264</v>
      </c>
      <c r="T18" s="207">
        <v>148618</v>
      </c>
      <c r="U18" s="208"/>
      <c r="V18" s="905"/>
      <c r="W18" s="905"/>
      <c r="X18" s="905"/>
      <c r="Y18" s="905"/>
      <c r="Z18" s="893"/>
    </row>
    <row r="19" spans="2:26" ht="36" x14ac:dyDescent="0.25">
      <c r="B19" s="195">
        <v>12</v>
      </c>
      <c r="C19" s="196" t="s">
        <v>825</v>
      </c>
      <c r="D19" s="197" t="s">
        <v>276</v>
      </c>
      <c r="E19" s="196" t="s">
        <v>259</v>
      </c>
      <c r="F19" s="196" t="s">
        <v>1115</v>
      </c>
      <c r="G19" s="196" t="s">
        <v>260</v>
      </c>
      <c r="H19" s="196">
        <v>2353</v>
      </c>
      <c r="I19" s="196">
        <v>100</v>
      </c>
      <c r="J19" s="198" t="s">
        <v>277</v>
      </c>
      <c r="K19" s="199">
        <v>6740</v>
      </c>
      <c r="L19" s="199" t="s">
        <v>855</v>
      </c>
      <c r="M19" s="200">
        <v>107204.67</v>
      </c>
      <c r="N19" s="200">
        <v>98359.785000000003</v>
      </c>
      <c r="O19" s="200">
        <v>97002</v>
      </c>
      <c r="P19" s="200">
        <f t="shared" si="0"/>
        <v>98359.785000000003</v>
      </c>
      <c r="Q19" s="854"/>
      <c r="R19" s="196" t="s">
        <v>254</v>
      </c>
      <c r="S19" s="196" t="s">
        <v>264</v>
      </c>
      <c r="T19" s="207">
        <v>157375</v>
      </c>
      <c r="U19" s="208"/>
      <c r="V19" s="905"/>
      <c r="W19" s="905"/>
      <c r="X19" s="905"/>
      <c r="Y19" s="905"/>
      <c r="Z19" s="893"/>
    </row>
    <row r="20" spans="2:26" ht="36" x14ac:dyDescent="0.25">
      <c r="B20" s="195">
        <v>13</v>
      </c>
      <c r="C20" s="196" t="s">
        <v>825</v>
      </c>
      <c r="D20" s="197" t="s">
        <v>278</v>
      </c>
      <c r="E20" s="196" t="s">
        <v>259</v>
      </c>
      <c r="F20" s="196" t="s">
        <v>1116</v>
      </c>
      <c r="G20" s="196" t="s">
        <v>260</v>
      </c>
      <c r="H20" s="196">
        <v>2353</v>
      </c>
      <c r="I20" s="196">
        <v>100</v>
      </c>
      <c r="J20" s="198" t="s">
        <v>279</v>
      </c>
      <c r="K20" s="199">
        <v>6741</v>
      </c>
      <c r="L20" s="199" t="s">
        <v>855</v>
      </c>
      <c r="M20" s="200">
        <v>73897.58</v>
      </c>
      <c r="N20" s="200">
        <v>92908.38</v>
      </c>
      <c r="O20" s="200">
        <v>62174.65</v>
      </c>
      <c r="P20" s="200">
        <f t="shared" si="0"/>
        <v>92908.38</v>
      </c>
      <c r="Q20" s="854"/>
      <c r="R20" s="196" t="s">
        <v>254</v>
      </c>
      <c r="S20" s="196" t="s">
        <v>264</v>
      </c>
      <c r="T20" s="207">
        <v>148653</v>
      </c>
      <c r="U20" s="208"/>
      <c r="V20" s="905"/>
      <c r="W20" s="905"/>
      <c r="X20" s="905"/>
      <c r="Y20" s="905"/>
      <c r="Z20" s="893"/>
    </row>
    <row r="21" spans="2:26" ht="36" x14ac:dyDescent="0.25">
      <c r="B21" s="195">
        <v>14</v>
      </c>
      <c r="C21" s="196" t="s">
        <v>825</v>
      </c>
      <c r="D21" s="197" t="s">
        <v>280</v>
      </c>
      <c r="E21" s="196" t="s">
        <v>259</v>
      </c>
      <c r="F21" s="196" t="s">
        <v>1117</v>
      </c>
      <c r="G21" s="196" t="s">
        <v>260</v>
      </c>
      <c r="H21" s="196">
        <v>2353</v>
      </c>
      <c r="I21" s="196">
        <v>100</v>
      </c>
      <c r="J21" s="198" t="s">
        <v>281</v>
      </c>
      <c r="K21" s="199">
        <v>6742</v>
      </c>
      <c r="L21" s="199" t="s">
        <v>855</v>
      </c>
      <c r="M21" s="200">
        <v>112745.83</v>
      </c>
      <c r="N21" s="200">
        <v>102473.53</v>
      </c>
      <c r="O21" s="200">
        <v>103265.65</v>
      </c>
      <c r="P21" s="200">
        <f t="shared" si="0"/>
        <v>102473.53</v>
      </c>
      <c r="Q21" s="854"/>
      <c r="R21" s="196" t="s">
        <v>254</v>
      </c>
      <c r="S21" s="196" t="s">
        <v>264</v>
      </c>
      <c r="T21" s="207">
        <v>163957</v>
      </c>
      <c r="U21" s="208"/>
      <c r="V21" s="905"/>
      <c r="W21" s="905"/>
      <c r="X21" s="905"/>
      <c r="Y21" s="905"/>
      <c r="Z21" s="893"/>
    </row>
    <row r="22" spans="2:26" ht="24" x14ac:dyDescent="0.25">
      <c r="B22" s="195">
        <v>15</v>
      </c>
      <c r="C22" s="196" t="s">
        <v>825</v>
      </c>
      <c r="D22" s="197" t="s">
        <v>282</v>
      </c>
      <c r="E22" s="196" t="s">
        <v>259</v>
      </c>
      <c r="F22" s="196" t="s">
        <v>1118</v>
      </c>
      <c r="G22" s="196" t="s">
        <v>260</v>
      </c>
      <c r="H22" s="196">
        <v>2353</v>
      </c>
      <c r="I22" s="196">
        <v>100</v>
      </c>
      <c r="J22" s="198" t="s">
        <v>283</v>
      </c>
      <c r="K22" s="199">
        <v>6750</v>
      </c>
      <c r="L22" s="199" t="s">
        <v>855</v>
      </c>
      <c r="M22" s="200">
        <v>110516.47</v>
      </c>
      <c r="N22" s="200">
        <v>98374.36</v>
      </c>
      <c r="O22" s="200">
        <v>98555.199999999997</v>
      </c>
      <c r="P22" s="200">
        <f t="shared" si="0"/>
        <v>98374.36</v>
      </c>
      <c r="Q22" s="854"/>
      <c r="R22" s="196" t="s">
        <v>254</v>
      </c>
      <c r="S22" s="196" t="s">
        <v>264</v>
      </c>
      <c r="T22" s="207">
        <v>157398</v>
      </c>
      <c r="U22" s="208"/>
      <c r="V22" s="905"/>
      <c r="W22" s="905"/>
      <c r="X22" s="905"/>
      <c r="Y22" s="905"/>
      <c r="Z22" s="893"/>
    </row>
    <row r="23" spans="2:26" ht="24" x14ac:dyDescent="0.25">
      <c r="B23" s="195">
        <v>16</v>
      </c>
      <c r="C23" s="196" t="s">
        <v>825</v>
      </c>
      <c r="D23" s="197" t="s">
        <v>284</v>
      </c>
      <c r="E23" s="196" t="s">
        <v>259</v>
      </c>
      <c r="F23" s="196" t="s">
        <v>1119</v>
      </c>
      <c r="G23" s="196" t="s">
        <v>260</v>
      </c>
      <c r="H23" s="196">
        <v>2353</v>
      </c>
      <c r="I23" s="196">
        <v>100</v>
      </c>
      <c r="J23" s="198" t="s">
        <v>285</v>
      </c>
      <c r="K23" s="199">
        <v>6758</v>
      </c>
      <c r="L23" s="199" t="s">
        <v>855</v>
      </c>
      <c r="M23" s="200">
        <v>109809.56</v>
      </c>
      <c r="N23" s="200">
        <v>98374.36</v>
      </c>
      <c r="O23" s="200">
        <v>99080.4</v>
      </c>
      <c r="P23" s="200">
        <f t="shared" si="0"/>
        <v>98374.36</v>
      </c>
      <c r="Q23" s="854"/>
      <c r="R23" s="196" t="s">
        <v>254</v>
      </c>
      <c r="S23" s="196" t="s">
        <v>264</v>
      </c>
      <c r="T23" s="207">
        <v>157398</v>
      </c>
      <c r="U23" s="208"/>
      <c r="V23" s="905"/>
      <c r="W23" s="905"/>
      <c r="X23" s="905"/>
      <c r="Y23" s="905"/>
      <c r="Z23" s="893"/>
    </row>
    <row r="24" spans="2:26" ht="24" x14ac:dyDescent="0.25">
      <c r="B24" s="195">
        <v>17</v>
      </c>
      <c r="C24" s="196" t="s">
        <v>825</v>
      </c>
      <c r="D24" s="197" t="s">
        <v>286</v>
      </c>
      <c r="E24" s="196" t="s">
        <v>259</v>
      </c>
      <c r="F24" s="196" t="s">
        <v>1120</v>
      </c>
      <c r="G24" s="196" t="s">
        <v>260</v>
      </c>
      <c r="H24" s="196">
        <v>2353</v>
      </c>
      <c r="I24" s="196">
        <v>100</v>
      </c>
      <c r="J24" s="198" t="s">
        <v>287</v>
      </c>
      <c r="K24" s="199">
        <v>6759</v>
      </c>
      <c r="L24" s="199" t="s">
        <v>855</v>
      </c>
      <c r="M24" s="200">
        <v>79584.759999999995</v>
      </c>
      <c r="N24" s="200">
        <v>92860.455000000002</v>
      </c>
      <c r="O24" s="200">
        <v>66715.899999999994</v>
      </c>
      <c r="P24" s="200">
        <f t="shared" si="0"/>
        <v>92860.455000000002</v>
      </c>
      <c r="Q24" s="854"/>
      <c r="R24" s="196" t="s">
        <v>254</v>
      </c>
      <c r="S24" s="196" t="s">
        <v>264</v>
      </c>
      <c r="T24" s="207">
        <v>148576</v>
      </c>
      <c r="U24" s="208"/>
      <c r="V24" s="905"/>
      <c r="W24" s="905"/>
      <c r="X24" s="905"/>
      <c r="Y24" s="905"/>
      <c r="Z24" s="893"/>
    </row>
    <row r="25" spans="2:26" ht="36" x14ac:dyDescent="0.25">
      <c r="B25" s="195">
        <v>18</v>
      </c>
      <c r="C25" s="196" t="s">
        <v>825</v>
      </c>
      <c r="D25" s="197" t="s">
        <v>288</v>
      </c>
      <c r="E25" s="196" t="s">
        <v>259</v>
      </c>
      <c r="F25" s="196" t="s">
        <v>1121</v>
      </c>
      <c r="G25" s="196" t="s">
        <v>260</v>
      </c>
      <c r="H25" s="196">
        <v>2353</v>
      </c>
      <c r="I25" s="196">
        <v>100</v>
      </c>
      <c r="J25" s="198" t="s">
        <v>289</v>
      </c>
      <c r="K25" s="199">
        <v>6760</v>
      </c>
      <c r="L25" s="199" t="s">
        <v>855</v>
      </c>
      <c r="M25" s="200">
        <v>71632.59</v>
      </c>
      <c r="N25" s="200">
        <v>92918.29</v>
      </c>
      <c r="O25" s="200">
        <v>59387.85</v>
      </c>
      <c r="P25" s="200">
        <f t="shared" si="0"/>
        <v>92918.29</v>
      </c>
      <c r="Q25" s="854"/>
      <c r="R25" s="196" t="s">
        <v>254</v>
      </c>
      <c r="S25" s="196" t="s">
        <v>264</v>
      </c>
      <c r="T25" s="207">
        <v>148669</v>
      </c>
      <c r="U25" s="208"/>
      <c r="V25" s="905"/>
      <c r="W25" s="905"/>
      <c r="X25" s="905"/>
      <c r="Y25" s="905"/>
      <c r="Z25" s="893"/>
    </row>
    <row r="26" spans="2:26" ht="36" x14ac:dyDescent="0.25">
      <c r="B26" s="195">
        <v>19</v>
      </c>
      <c r="C26" s="196" t="s">
        <v>825</v>
      </c>
      <c r="D26" s="197" t="s">
        <v>290</v>
      </c>
      <c r="E26" s="196" t="s">
        <v>259</v>
      </c>
      <c r="F26" s="196" t="s">
        <v>1122</v>
      </c>
      <c r="G26" s="196" t="s">
        <v>260</v>
      </c>
      <c r="H26" s="196">
        <v>2353</v>
      </c>
      <c r="I26" s="196">
        <v>100</v>
      </c>
      <c r="J26" s="198" t="s">
        <v>291</v>
      </c>
      <c r="K26" s="199">
        <v>6761</v>
      </c>
      <c r="L26" s="199" t="s">
        <v>855</v>
      </c>
      <c r="M26" s="200">
        <v>73097.88</v>
      </c>
      <c r="N26" s="200">
        <v>99673.675000000003</v>
      </c>
      <c r="O26" s="200">
        <v>60776.800000000003</v>
      </c>
      <c r="P26" s="200">
        <f t="shared" si="0"/>
        <v>99673.675000000003</v>
      </c>
      <c r="Q26" s="854"/>
      <c r="R26" s="196" t="s">
        <v>254</v>
      </c>
      <c r="S26" s="196" t="s">
        <v>264</v>
      </c>
      <c r="T26" s="207">
        <v>159477</v>
      </c>
      <c r="U26" s="208"/>
      <c r="V26" s="905"/>
      <c r="W26" s="905"/>
      <c r="X26" s="905"/>
      <c r="Y26" s="905"/>
      <c r="Z26" s="893"/>
    </row>
    <row r="27" spans="2:26" ht="36" x14ac:dyDescent="0.25">
      <c r="B27" s="195">
        <v>20</v>
      </c>
      <c r="C27" s="196" t="s">
        <v>825</v>
      </c>
      <c r="D27" s="197" t="s">
        <v>292</v>
      </c>
      <c r="E27" s="196" t="s">
        <v>259</v>
      </c>
      <c r="F27" s="196" t="s">
        <v>1123</v>
      </c>
      <c r="G27" s="196" t="s">
        <v>260</v>
      </c>
      <c r="H27" s="196">
        <v>2353</v>
      </c>
      <c r="I27" s="196">
        <v>100</v>
      </c>
      <c r="J27" s="198" t="s">
        <v>293</v>
      </c>
      <c r="K27" s="199">
        <v>6763</v>
      </c>
      <c r="L27" s="199" t="s">
        <v>855</v>
      </c>
      <c r="M27" s="200">
        <v>54466.02</v>
      </c>
      <c r="N27" s="200">
        <v>75166.184999999998</v>
      </c>
      <c r="O27" s="200">
        <v>41770.65</v>
      </c>
      <c r="P27" s="200">
        <f t="shared" si="0"/>
        <v>75166.184999999998</v>
      </c>
      <c r="Q27" s="854"/>
      <c r="R27" s="196" t="s">
        <v>254</v>
      </c>
      <c r="S27" s="196" t="s">
        <v>264</v>
      </c>
      <c r="T27" s="207">
        <v>120265</v>
      </c>
      <c r="U27" s="208"/>
      <c r="V27" s="905"/>
      <c r="W27" s="905"/>
      <c r="X27" s="905"/>
      <c r="Y27" s="905"/>
      <c r="Z27" s="893"/>
    </row>
    <row r="28" spans="2:26" ht="36" x14ac:dyDescent="0.25">
      <c r="B28" s="195">
        <v>21</v>
      </c>
      <c r="C28" s="196" t="s">
        <v>825</v>
      </c>
      <c r="D28" s="197" t="s">
        <v>294</v>
      </c>
      <c r="E28" s="196" t="s">
        <v>259</v>
      </c>
      <c r="F28" s="196" t="s">
        <v>1124</v>
      </c>
      <c r="G28" s="196" t="s">
        <v>260</v>
      </c>
      <c r="H28" s="196">
        <v>2353</v>
      </c>
      <c r="I28" s="196">
        <v>100</v>
      </c>
      <c r="J28" s="198" t="s">
        <v>295</v>
      </c>
      <c r="K28" s="199">
        <v>6765</v>
      </c>
      <c r="L28" s="199" t="s">
        <v>855</v>
      </c>
      <c r="M28" s="200">
        <v>71120.33</v>
      </c>
      <c r="N28" s="200">
        <v>94291.54</v>
      </c>
      <c r="O28" s="200">
        <v>59369.15</v>
      </c>
      <c r="P28" s="200">
        <f t="shared" si="0"/>
        <v>94291.54</v>
      </c>
      <c r="Q28" s="854"/>
      <c r="R28" s="196" t="s">
        <v>254</v>
      </c>
      <c r="S28" s="196" t="s">
        <v>264</v>
      </c>
      <c r="T28" s="207">
        <v>150866</v>
      </c>
      <c r="U28" s="208"/>
      <c r="V28" s="905"/>
      <c r="W28" s="905"/>
      <c r="X28" s="905"/>
      <c r="Y28" s="905"/>
      <c r="Z28" s="893"/>
    </row>
    <row r="29" spans="2:26" ht="36" x14ac:dyDescent="0.25">
      <c r="B29" s="195">
        <v>22</v>
      </c>
      <c r="C29" s="196" t="s">
        <v>825</v>
      </c>
      <c r="D29" s="197" t="s">
        <v>296</v>
      </c>
      <c r="E29" s="196" t="s">
        <v>259</v>
      </c>
      <c r="F29" s="196" t="s">
        <v>1125</v>
      </c>
      <c r="G29" s="196" t="s">
        <v>260</v>
      </c>
      <c r="H29" s="196">
        <v>2354</v>
      </c>
      <c r="I29" s="196">
        <v>101</v>
      </c>
      <c r="J29" s="198" t="s">
        <v>297</v>
      </c>
      <c r="K29" s="199">
        <v>6766</v>
      </c>
      <c r="L29" s="199" t="s">
        <v>855</v>
      </c>
      <c r="M29" s="200">
        <v>110707.08</v>
      </c>
      <c r="N29" s="200">
        <v>98346.195000000007</v>
      </c>
      <c r="O29" s="200">
        <v>101228.85</v>
      </c>
      <c r="P29" s="200">
        <f t="shared" si="0"/>
        <v>98346.195000000007</v>
      </c>
      <c r="Q29" s="854"/>
      <c r="R29" s="196" t="s">
        <v>254</v>
      </c>
      <c r="S29" s="196" t="s">
        <v>264</v>
      </c>
      <c r="T29" s="207">
        <v>157353</v>
      </c>
      <c r="U29" s="208"/>
      <c r="V29" s="905"/>
      <c r="W29" s="905"/>
      <c r="X29" s="905"/>
      <c r="Y29" s="905"/>
      <c r="Z29" s="893"/>
    </row>
    <row r="30" spans="2:26" ht="24" x14ac:dyDescent="0.25">
      <c r="B30" s="195">
        <v>23</v>
      </c>
      <c r="C30" s="196" t="s">
        <v>825</v>
      </c>
      <c r="D30" s="197" t="s">
        <v>298</v>
      </c>
      <c r="E30" s="196" t="s">
        <v>259</v>
      </c>
      <c r="F30" s="196" t="s">
        <v>1126</v>
      </c>
      <c r="G30" s="196" t="s">
        <v>260</v>
      </c>
      <c r="H30" s="196">
        <v>2354</v>
      </c>
      <c r="I30" s="196">
        <v>101</v>
      </c>
      <c r="J30" s="198" t="s">
        <v>261</v>
      </c>
      <c r="K30" s="199">
        <v>6773</v>
      </c>
      <c r="L30" s="199" t="s">
        <v>855</v>
      </c>
      <c r="M30" s="200">
        <v>69459.69</v>
      </c>
      <c r="N30" s="200">
        <v>92901.23</v>
      </c>
      <c r="O30" s="200">
        <v>57736.05</v>
      </c>
      <c r="P30" s="200">
        <f t="shared" si="0"/>
        <v>92901.23</v>
      </c>
      <c r="Q30" s="854"/>
      <c r="R30" s="196" t="s">
        <v>254</v>
      </c>
      <c r="S30" s="196" t="s">
        <v>264</v>
      </c>
      <c r="T30" s="207">
        <v>148500</v>
      </c>
      <c r="U30" s="208"/>
      <c r="V30" s="905"/>
      <c r="W30" s="905"/>
      <c r="X30" s="905"/>
      <c r="Y30" s="905"/>
      <c r="Z30" s="893"/>
    </row>
    <row r="31" spans="2:26" ht="24" x14ac:dyDescent="0.25">
      <c r="B31" s="195">
        <v>24</v>
      </c>
      <c r="C31" s="196" t="s">
        <v>825</v>
      </c>
      <c r="D31" s="197" t="s">
        <v>299</v>
      </c>
      <c r="E31" s="196" t="s">
        <v>259</v>
      </c>
      <c r="F31" s="196" t="s">
        <v>1127</v>
      </c>
      <c r="G31" s="196" t="s">
        <v>260</v>
      </c>
      <c r="H31" s="196">
        <v>2354</v>
      </c>
      <c r="I31" s="196">
        <v>101</v>
      </c>
      <c r="J31" s="198" t="s">
        <v>300</v>
      </c>
      <c r="K31" s="199">
        <v>6774</v>
      </c>
      <c r="L31" s="199" t="s">
        <v>855</v>
      </c>
      <c r="M31" s="200">
        <v>82747.38</v>
      </c>
      <c r="N31" s="200">
        <v>92891.794999999998</v>
      </c>
      <c r="O31" s="200">
        <v>69442.649999999994</v>
      </c>
      <c r="P31" s="200">
        <f t="shared" si="0"/>
        <v>92891.794999999998</v>
      </c>
      <c r="Q31" s="854"/>
      <c r="R31" s="196" t="s">
        <v>254</v>
      </c>
      <c r="S31" s="196" t="s">
        <v>264</v>
      </c>
      <c r="T31" s="207">
        <v>148500</v>
      </c>
      <c r="U31" s="208"/>
      <c r="V31" s="905"/>
      <c r="W31" s="905"/>
      <c r="X31" s="905"/>
      <c r="Y31" s="905"/>
      <c r="Z31" s="893"/>
    </row>
    <row r="32" spans="2:26" ht="24" x14ac:dyDescent="0.25">
      <c r="B32" s="195">
        <v>25</v>
      </c>
      <c r="C32" s="196" t="s">
        <v>825</v>
      </c>
      <c r="D32" s="197" t="s">
        <v>301</v>
      </c>
      <c r="E32" s="196" t="s">
        <v>259</v>
      </c>
      <c r="F32" s="196" t="s">
        <v>1128</v>
      </c>
      <c r="G32" s="196" t="s">
        <v>260</v>
      </c>
      <c r="H32" s="196">
        <v>2354</v>
      </c>
      <c r="I32" s="196">
        <v>101</v>
      </c>
      <c r="J32" s="198" t="s">
        <v>302</v>
      </c>
      <c r="K32" s="199">
        <v>6775</v>
      </c>
      <c r="L32" s="199" t="s">
        <v>855</v>
      </c>
      <c r="M32" s="200">
        <v>79936.100000000006</v>
      </c>
      <c r="N32" s="200">
        <v>92872.615000000005</v>
      </c>
      <c r="O32" s="200">
        <v>65922.55</v>
      </c>
      <c r="P32" s="200">
        <f t="shared" si="0"/>
        <v>92872.615000000005</v>
      </c>
      <c r="Q32" s="854"/>
      <c r="R32" s="196" t="s">
        <v>254</v>
      </c>
      <c r="S32" s="196" t="s">
        <v>264</v>
      </c>
      <c r="T32" s="207">
        <v>148500</v>
      </c>
      <c r="U32" s="208"/>
      <c r="V32" s="905"/>
      <c r="W32" s="905"/>
      <c r="X32" s="905"/>
      <c r="Y32" s="905"/>
      <c r="Z32" s="893"/>
    </row>
    <row r="33" spans="2:26" ht="24" x14ac:dyDescent="0.25">
      <c r="B33" s="195">
        <v>26</v>
      </c>
      <c r="C33" s="196" t="s">
        <v>825</v>
      </c>
      <c r="D33" s="197" t="s">
        <v>303</v>
      </c>
      <c r="E33" s="196" t="s">
        <v>259</v>
      </c>
      <c r="F33" s="196" t="s">
        <v>1129</v>
      </c>
      <c r="G33" s="196" t="s">
        <v>260</v>
      </c>
      <c r="H33" s="196">
        <v>2354</v>
      </c>
      <c r="I33" s="196">
        <v>101</v>
      </c>
      <c r="J33" s="198" t="s">
        <v>304</v>
      </c>
      <c r="K33" s="199">
        <v>6784</v>
      </c>
      <c r="L33" s="199" t="s">
        <v>855</v>
      </c>
      <c r="M33" s="200">
        <v>83237.399999999994</v>
      </c>
      <c r="N33" s="200">
        <v>92886.695000000007</v>
      </c>
      <c r="O33" s="200">
        <v>68516.5</v>
      </c>
      <c r="P33" s="200">
        <f t="shared" si="0"/>
        <v>92886.695000000007</v>
      </c>
      <c r="Q33" s="854"/>
      <c r="R33" s="196" t="s">
        <v>254</v>
      </c>
      <c r="S33" s="196" t="s">
        <v>264</v>
      </c>
      <c r="T33" s="207">
        <v>148566</v>
      </c>
      <c r="U33" s="208"/>
      <c r="V33" s="905"/>
      <c r="W33" s="905"/>
      <c r="X33" s="905"/>
      <c r="Y33" s="905"/>
      <c r="Z33" s="893"/>
    </row>
    <row r="34" spans="2:26" ht="36" x14ac:dyDescent="0.25">
      <c r="B34" s="195">
        <v>27</v>
      </c>
      <c r="C34" s="196" t="s">
        <v>825</v>
      </c>
      <c r="D34" s="197" t="s">
        <v>1354</v>
      </c>
      <c r="E34" s="196" t="s">
        <v>259</v>
      </c>
      <c r="F34" s="196" t="s">
        <v>1130</v>
      </c>
      <c r="G34" s="196" t="s">
        <v>260</v>
      </c>
      <c r="H34" s="196">
        <v>2354</v>
      </c>
      <c r="I34" s="196">
        <v>101</v>
      </c>
      <c r="J34" s="198" t="s">
        <v>305</v>
      </c>
      <c r="K34" s="199">
        <v>6788</v>
      </c>
      <c r="L34" s="199" t="s">
        <v>855</v>
      </c>
      <c r="M34" s="200">
        <v>106711.88</v>
      </c>
      <c r="N34" s="200">
        <v>98020.99</v>
      </c>
      <c r="O34" s="200">
        <v>90715.8</v>
      </c>
      <c r="P34" s="200">
        <f t="shared" si="0"/>
        <v>98020.99</v>
      </c>
      <c r="Q34" s="854"/>
      <c r="R34" s="196" t="s">
        <v>254</v>
      </c>
      <c r="S34" s="196" t="s">
        <v>264</v>
      </c>
      <c r="T34" s="207">
        <v>156700</v>
      </c>
      <c r="U34" s="208"/>
      <c r="V34" s="905"/>
      <c r="W34" s="905"/>
      <c r="X34" s="905"/>
      <c r="Y34" s="905"/>
      <c r="Z34" s="893"/>
    </row>
    <row r="35" spans="2:26" ht="36" x14ac:dyDescent="0.25">
      <c r="B35" s="195">
        <v>28</v>
      </c>
      <c r="C35" s="196" t="s">
        <v>825</v>
      </c>
      <c r="D35" s="197" t="s">
        <v>216</v>
      </c>
      <c r="E35" s="196" t="s">
        <v>259</v>
      </c>
      <c r="F35" s="196" t="s">
        <v>1131</v>
      </c>
      <c r="G35" s="196" t="s">
        <v>260</v>
      </c>
      <c r="H35" s="196">
        <v>2354</v>
      </c>
      <c r="I35" s="196">
        <v>101</v>
      </c>
      <c r="J35" s="198" t="s">
        <v>306</v>
      </c>
      <c r="K35" s="199">
        <v>6789</v>
      </c>
      <c r="L35" s="199" t="s">
        <v>855</v>
      </c>
      <c r="M35" s="200">
        <v>87841.88</v>
      </c>
      <c r="N35" s="200">
        <v>98023.744999999995</v>
      </c>
      <c r="O35" s="200">
        <v>72089.649999999994</v>
      </c>
      <c r="P35" s="200">
        <f t="shared" si="0"/>
        <v>98023.744999999995</v>
      </c>
      <c r="Q35" s="854"/>
      <c r="R35" s="196" t="s">
        <v>254</v>
      </c>
      <c r="S35" s="196" t="s">
        <v>264</v>
      </c>
      <c r="T35" s="207">
        <v>156700</v>
      </c>
      <c r="U35" s="208"/>
      <c r="V35" s="905"/>
      <c r="W35" s="905"/>
      <c r="X35" s="905"/>
      <c r="Y35" s="905"/>
      <c r="Z35" s="893"/>
    </row>
    <row r="36" spans="2:26" ht="36" x14ac:dyDescent="0.25">
      <c r="B36" s="195">
        <v>29</v>
      </c>
      <c r="C36" s="196" t="s">
        <v>825</v>
      </c>
      <c r="D36" s="197" t="s">
        <v>1355</v>
      </c>
      <c r="E36" s="196" t="s">
        <v>259</v>
      </c>
      <c r="F36" s="196" t="s">
        <v>1132</v>
      </c>
      <c r="G36" s="196" t="s">
        <v>260</v>
      </c>
      <c r="H36" s="196">
        <v>2354</v>
      </c>
      <c r="I36" s="196">
        <v>101</v>
      </c>
      <c r="J36" s="198" t="s">
        <v>273</v>
      </c>
      <c r="K36" s="199">
        <v>6793</v>
      </c>
      <c r="L36" s="199" t="s">
        <v>855</v>
      </c>
      <c r="M36" s="200">
        <v>70250.69</v>
      </c>
      <c r="N36" s="200">
        <v>98293.535000000003</v>
      </c>
      <c r="O36" s="200">
        <v>55396.15</v>
      </c>
      <c r="P36" s="200">
        <f t="shared" si="0"/>
        <v>98293.535000000003</v>
      </c>
      <c r="Q36" s="854"/>
      <c r="R36" s="196" t="s">
        <v>254</v>
      </c>
      <c r="S36" s="196" t="s">
        <v>264</v>
      </c>
      <c r="T36" s="207">
        <v>157100</v>
      </c>
      <c r="U36" s="208"/>
      <c r="V36" s="905"/>
      <c r="W36" s="905"/>
      <c r="X36" s="905"/>
      <c r="Y36" s="905"/>
      <c r="Z36" s="893"/>
    </row>
    <row r="37" spans="2:26" ht="36" x14ac:dyDescent="0.25">
      <c r="B37" s="195">
        <v>30</v>
      </c>
      <c r="C37" s="196" t="s">
        <v>825</v>
      </c>
      <c r="D37" s="197" t="s">
        <v>217</v>
      </c>
      <c r="E37" s="196" t="s">
        <v>259</v>
      </c>
      <c r="F37" s="196" t="s">
        <v>1133</v>
      </c>
      <c r="G37" s="196" t="s">
        <v>260</v>
      </c>
      <c r="H37" s="196">
        <v>2354</v>
      </c>
      <c r="I37" s="196">
        <v>101</v>
      </c>
      <c r="J37" s="198" t="s">
        <v>307</v>
      </c>
      <c r="K37" s="199">
        <v>6795</v>
      </c>
      <c r="L37" s="199" t="s">
        <v>855</v>
      </c>
      <c r="M37" s="200">
        <v>79959.199999999997</v>
      </c>
      <c r="N37" s="200">
        <v>92872.615000000005</v>
      </c>
      <c r="O37" s="200">
        <v>65179.3</v>
      </c>
      <c r="P37" s="200">
        <f t="shared" si="0"/>
        <v>92872.615000000005</v>
      </c>
      <c r="Q37" s="854"/>
      <c r="R37" s="196" t="s">
        <v>254</v>
      </c>
      <c r="S37" s="196" t="s">
        <v>264</v>
      </c>
      <c r="T37" s="207">
        <v>148500</v>
      </c>
      <c r="U37" s="208"/>
      <c r="V37" s="905"/>
      <c r="W37" s="905"/>
      <c r="X37" s="905"/>
      <c r="Y37" s="905"/>
      <c r="Z37" s="893"/>
    </row>
    <row r="38" spans="2:26" ht="36.75" thickBot="1" x14ac:dyDescent="0.3">
      <c r="B38" s="201">
        <v>31</v>
      </c>
      <c r="C38" s="202" t="s">
        <v>825</v>
      </c>
      <c r="D38" s="203" t="s">
        <v>218</v>
      </c>
      <c r="E38" s="202" t="s">
        <v>259</v>
      </c>
      <c r="F38" s="202" t="s">
        <v>1134</v>
      </c>
      <c r="G38" s="202" t="s">
        <v>260</v>
      </c>
      <c r="H38" s="202"/>
      <c r="I38" s="202"/>
      <c r="J38" s="204" t="s">
        <v>308</v>
      </c>
      <c r="K38" s="205">
        <v>6796</v>
      </c>
      <c r="L38" s="205" t="s">
        <v>855</v>
      </c>
      <c r="M38" s="206">
        <v>113089.67</v>
      </c>
      <c r="N38" s="206">
        <v>99679.89</v>
      </c>
      <c r="O38" s="206">
        <v>98566.35</v>
      </c>
      <c r="P38" s="206">
        <f t="shared" si="0"/>
        <v>99679.89</v>
      </c>
      <c r="Q38" s="855"/>
      <c r="R38" s="202" t="s">
        <v>254</v>
      </c>
      <c r="S38" s="202" t="s">
        <v>264</v>
      </c>
      <c r="T38" s="209">
        <v>159300</v>
      </c>
      <c r="U38" s="210"/>
      <c r="V38" s="905"/>
      <c r="W38" s="905"/>
      <c r="X38" s="905"/>
      <c r="Y38" s="905"/>
      <c r="Z38" s="893"/>
    </row>
    <row r="39" spans="2:26" s="239" customFormat="1" ht="36" x14ac:dyDescent="0.25">
      <c r="B39" s="276">
        <v>32</v>
      </c>
      <c r="C39" s="216" t="s">
        <v>825</v>
      </c>
      <c r="D39" s="318" t="s">
        <v>309</v>
      </c>
      <c r="E39" s="216" t="s">
        <v>310</v>
      </c>
      <c r="F39" s="216" t="s">
        <v>1135</v>
      </c>
      <c r="G39" s="216" t="s">
        <v>311</v>
      </c>
      <c r="H39" s="216">
        <v>2793</v>
      </c>
      <c r="I39" s="216">
        <v>84</v>
      </c>
      <c r="J39" s="216">
        <v>56</v>
      </c>
      <c r="K39" s="319">
        <v>6252</v>
      </c>
      <c r="L39" s="319" t="s">
        <v>853</v>
      </c>
      <c r="M39" s="278">
        <v>133729.72645949019</v>
      </c>
      <c r="N39" s="278">
        <v>113012.6711268816</v>
      </c>
      <c r="O39" s="278">
        <v>41427</v>
      </c>
      <c r="P39" s="278">
        <f>O39</f>
        <v>41427</v>
      </c>
      <c r="Q39" s="838">
        <f>SUM(O39:O110)*90%</f>
        <v>2511117.4500000002</v>
      </c>
      <c r="R39" s="216" t="s">
        <v>254</v>
      </c>
      <c r="S39" s="320" t="s">
        <v>255</v>
      </c>
      <c r="T39" s="217">
        <v>11586686.5</v>
      </c>
      <c r="U39" s="321"/>
      <c r="V39" s="890"/>
      <c r="W39" s="891"/>
      <c r="X39" s="891"/>
      <c r="Y39" s="891"/>
      <c r="Z39" s="889"/>
    </row>
    <row r="40" spans="2:26" s="239" customFormat="1" ht="36" x14ac:dyDescent="0.25">
      <c r="B40" s="322">
        <v>33</v>
      </c>
      <c r="C40" s="323" t="s">
        <v>825</v>
      </c>
      <c r="D40" s="324" t="s">
        <v>312</v>
      </c>
      <c r="E40" s="323" t="s">
        <v>310</v>
      </c>
      <c r="F40" s="323" t="s">
        <v>1136</v>
      </c>
      <c r="G40" s="323" t="s">
        <v>311</v>
      </c>
      <c r="H40" s="323">
        <v>2793</v>
      </c>
      <c r="I40" s="323">
        <v>84</v>
      </c>
      <c r="J40" s="323">
        <v>58</v>
      </c>
      <c r="K40" s="325">
        <v>6253</v>
      </c>
      <c r="L40" s="325" t="s">
        <v>853</v>
      </c>
      <c r="M40" s="326">
        <v>131171.69467076924</v>
      </c>
      <c r="N40" s="326">
        <v>120171.82884224966</v>
      </c>
      <c r="O40" s="326">
        <v>38592.5</v>
      </c>
      <c r="P40" s="326">
        <f t="shared" ref="P40:P103" si="1">O40</f>
        <v>38592.5</v>
      </c>
      <c r="Q40" s="839"/>
      <c r="R40" s="323" t="s">
        <v>254</v>
      </c>
      <c r="S40" s="327" t="s">
        <v>255</v>
      </c>
      <c r="T40" s="328">
        <v>11586686.5</v>
      </c>
      <c r="U40" s="329"/>
      <c r="V40" s="593"/>
      <c r="W40" s="594"/>
      <c r="X40" s="594"/>
      <c r="Y40" s="594"/>
      <c r="Z40" s="595"/>
    </row>
    <row r="41" spans="2:26" s="239" customFormat="1" ht="36" x14ac:dyDescent="0.25">
      <c r="B41" s="322">
        <v>34</v>
      </c>
      <c r="C41" s="323" t="s">
        <v>825</v>
      </c>
      <c r="D41" s="324" t="s">
        <v>313</v>
      </c>
      <c r="E41" s="323" t="s">
        <v>310</v>
      </c>
      <c r="F41" s="323" t="s">
        <v>1137</v>
      </c>
      <c r="G41" s="323" t="s">
        <v>311</v>
      </c>
      <c r="H41" s="323">
        <v>2793</v>
      </c>
      <c r="I41" s="323">
        <v>84</v>
      </c>
      <c r="J41" s="323">
        <v>60</v>
      </c>
      <c r="K41" s="325">
        <v>6254</v>
      </c>
      <c r="L41" s="325" t="s">
        <v>853</v>
      </c>
      <c r="M41" s="326">
        <v>130881.60645949021</v>
      </c>
      <c r="N41" s="326">
        <v>113012.6711268816</v>
      </c>
      <c r="O41" s="326">
        <v>38377.5</v>
      </c>
      <c r="P41" s="326">
        <f t="shared" si="1"/>
        <v>38377.5</v>
      </c>
      <c r="Q41" s="839"/>
      <c r="R41" s="323" t="s">
        <v>254</v>
      </c>
      <c r="S41" s="327" t="s">
        <v>255</v>
      </c>
      <c r="T41" s="328">
        <v>11586686.5</v>
      </c>
      <c r="U41" s="329"/>
      <c r="V41" s="593"/>
      <c r="W41" s="594"/>
      <c r="X41" s="594"/>
      <c r="Y41" s="594"/>
      <c r="Z41" s="595"/>
    </row>
    <row r="42" spans="2:26" s="239" customFormat="1" ht="36" x14ac:dyDescent="0.25">
      <c r="B42" s="322">
        <v>35</v>
      </c>
      <c r="C42" s="323" t="s">
        <v>825</v>
      </c>
      <c r="D42" s="324" t="s">
        <v>314</v>
      </c>
      <c r="E42" s="323" t="s">
        <v>310</v>
      </c>
      <c r="F42" s="323" t="s">
        <v>1138</v>
      </c>
      <c r="G42" s="323" t="s">
        <v>311</v>
      </c>
      <c r="H42" s="323">
        <v>2793</v>
      </c>
      <c r="I42" s="323">
        <v>84</v>
      </c>
      <c r="J42" s="323">
        <v>62</v>
      </c>
      <c r="K42" s="325">
        <v>6255</v>
      </c>
      <c r="L42" s="325" t="s">
        <v>853</v>
      </c>
      <c r="M42" s="326">
        <v>127664.28467076922</v>
      </c>
      <c r="N42" s="326">
        <v>120149.94984226383</v>
      </c>
      <c r="O42" s="326">
        <v>38193.5</v>
      </c>
      <c r="P42" s="326">
        <f t="shared" si="1"/>
        <v>38193.5</v>
      </c>
      <c r="Q42" s="839"/>
      <c r="R42" s="323" t="s">
        <v>254</v>
      </c>
      <c r="S42" s="327" t="s">
        <v>255</v>
      </c>
      <c r="T42" s="328">
        <v>11586686.5</v>
      </c>
      <c r="U42" s="329"/>
      <c r="V42" s="593"/>
      <c r="W42" s="594"/>
      <c r="X42" s="594"/>
      <c r="Y42" s="594"/>
      <c r="Z42" s="595"/>
    </row>
    <row r="43" spans="2:26" s="239" customFormat="1" ht="36" x14ac:dyDescent="0.25">
      <c r="B43" s="322">
        <v>36</v>
      </c>
      <c r="C43" s="323" t="s">
        <v>825</v>
      </c>
      <c r="D43" s="324" t="s">
        <v>315</v>
      </c>
      <c r="E43" s="323" t="s">
        <v>310</v>
      </c>
      <c r="F43" s="323" t="s">
        <v>1139</v>
      </c>
      <c r="G43" s="323" t="s">
        <v>311</v>
      </c>
      <c r="H43" s="323">
        <v>2793</v>
      </c>
      <c r="I43" s="323">
        <v>84</v>
      </c>
      <c r="J43" s="323">
        <v>52</v>
      </c>
      <c r="K43" s="325">
        <v>6250</v>
      </c>
      <c r="L43" s="325" t="s">
        <v>853</v>
      </c>
      <c r="M43" s="326">
        <v>122943.79285882687</v>
      </c>
      <c r="N43" s="326">
        <v>102113.60009393322</v>
      </c>
      <c r="O43" s="326">
        <v>30406</v>
      </c>
      <c r="P43" s="326">
        <f t="shared" si="1"/>
        <v>30406</v>
      </c>
      <c r="Q43" s="839"/>
      <c r="R43" s="323" t="s">
        <v>254</v>
      </c>
      <c r="S43" s="327" t="s">
        <v>255</v>
      </c>
      <c r="T43" s="328">
        <v>11586686.5</v>
      </c>
      <c r="U43" s="329"/>
      <c r="V43" s="593"/>
      <c r="W43" s="594"/>
      <c r="X43" s="594"/>
      <c r="Y43" s="594"/>
      <c r="Z43" s="595"/>
    </row>
    <row r="44" spans="2:26" s="239" customFormat="1" ht="36" x14ac:dyDescent="0.25">
      <c r="B44" s="322">
        <v>37</v>
      </c>
      <c r="C44" s="323" t="s">
        <v>825</v>
      </c>
      <c r="D44" s="324" t="s">
        <v>316</v>
      </c>
      <c r="E44" s="323" t="s">
        <v>310</v>
      </c>
      <c r="F44" s="323" t="s">
        <v>1140</v>
      </c>
      <c r="G44" s="323" t="s">
        <v>311</v>
      </c>
      <c r="H44" s="323">
        <v>2793</v>
      </c>
      <c r="I44" s="323">
        <v>84</v>
      </c>
      <c r="J44" s="323">
        <v>54</v>
      </c>
      <c r="K44" s="325">
        <v>6251</v>
      </c>
      <c r="L44" s="325" t="s">
        <v>853</v>
      </c>
      <c r="M44" s="326">
        <v>114518.11212148819</v>
      </c>
      <c r="N44" s="326">
        <v>120688.99692191505</v>
      </c>
      <c r="O44" s="326">
        <v>32613.5</v>
      </c>
      <c r="P44" s="326">
        <f t="shared" si="1"/>
        <v>32613.5</v>
      </c>
      <c r="Q44" s="839"/>
      <c r="R44" s="323" t="s">
        <v>254</v>
      </c>
      <c r="S44" s="327" t="s">
        <v>255</v>
      </c>
      <c r="T44" s="328">
        <v>11586686.5</v>
      </c>
      <c r="U44" s="329"/>
      <c r="V44" s="593"/>
      <c r="W44" s="594"/>
      <c r="X44" s="594"/>
      <c r="Y44" s="594"/>
      <c r="Z44" s="595"/>
    </row>
    <row r="45" spans="2:26" s="239" customFormat="1" ht="36" x14ac:dyDescent="0.25">
      <c r="B45" s="322">
        <v>38</v>
      </c>
      <c r="C45" s="323" t="s">
        <v>825</v>
      </c>
      <c r="D45" s="324" t="s">
        <v>317</v>
      </c>
      <c r="E45" s="323" t="s">
        <v>310</v>
      </c>
      <c r="F45" s="323" t="s">
        <v>1141</v>
      </c>
      <c r="G45" s="323" t="s">
        <v>311</v>
      </c>
      <c r="H45" s="323">
        <v>2793</v>
      </c>
      <c r="I45" s="323">
        <v>84</v>
      </c>
      <c r="J45" s="323">
        <v>64</v>
      </c>
      <c r="K45" s="325">
        <v>6256</v>
      </c>
      <c r="L45" s="325" t="s">
        <v>853</v>
      </c>
      <c r="M45" s="326">
        <v>140573.12176284444</v>
      </c>
      <c r="N45" s="326">
        <v>116630.88572454063</v>
      </c>
      <c r="O45" s="326">
        <v>39410</v>
      </c>
      <c r="P45" s="326">
        <f t="shared" si="1"/>
        <v>39410</v>
      </c>
      <c r="Q45" s="839"/>
      <c r="R45" s="323" t="s">
        <v>254</v>
      </c>
      <c r="S45" s="327" t="s">
        <v>255</v>
      </c>
      <c r="T45" s="328">
        <v>11586686.5</v>
      </c>
      <c r="U45" s="329"/>
      <c r="V45" s="593"/>
      <c r="W45" s="594"/>
      <c r="X45" s="594"/>
      <c r="Y45" s="594"/>
      <c r="Z45" s="595"/>
    </row>
    <row r="46" spans="2:26" s="239" customFormat="1" ht="36" x14ac:dyDescent="0.25">
      <c r="B46" s="322">
        <v>39</v>
      </c>
      <c r="C46" s="323" t="s">
        <v>825</v>
      </c>
      <c r="D46" s="324" t="s">
        <v>318</v>
      </c>
      <c r="E46" s="323" t="s">
        <v>310</v>
      </c>
      <c r="F46" s="323" t="s">
        <v>1142</v>
      </c>
      <c r="G46" s="323" t="s">
        <v>311</v>
      </c>
      <c r="H46" s="323">
        <v>2793</v>
      </c>
      <c r="I46" s="323">
        <v>84</v>
      </c>
      <c r="J46" s="323">
        <v>66</v>
      </c>
      <c r="K46" s="325">
        <v>6257</v>
      </c>
      <c r="L46" s="325" t="s">
        <v>853</v>
      </c>
      <c r="M46" s="326">
        <v>138450.21534028641</v>
      </c>
      <c r="N46" s="326">
        <v>116508.62072461974</v>
      </c>
      <c r="O46" s="326">
        <v>38804.5</v>
      </c>
      <c r="P46" s="326">
        <f t="shared" si="1"/>
        <v>38804.5</v>
      </c>
      <c r="Q46" s="839"/>
      <c r="R46" s="323" t="s">
        <v>254</v>
      </c>
      <c r="S46" s="327" t="s">
        <v>255</v>
      </c>
      <c r="T46" s="328">
        <v>11586686.5</v>
      </c>
      <c r="U46" s="329"/>
      <c r="V46" s="593"/>
      <c r="W46" s="594"/>
      <c r="X46" s="594"/>
      <c r="Y46" s="594"/>
      <c r="Z46" s="595"/>
    </row>
    <row r="47" spans="2:26" s="239" customFormat="1" ht="36" x14ac:dyDescent="0.25">
      <c r="B47" s="322">
        <v>40</v>
      </c>
      <c r="C47" s="323" t="s">
        <v>825</v>
      </c>
      <c r="D47" s="324" t="s">
        <v>319</v>
      </c>
      <c r="E47" s="323" t="s">
        <v>310</v>
      </c>
      <c r="F47" s="323" t="s">
        <v>1143</v>
      </c>
      <c r="G47" s="323" t="s">
        <v>311</v>
      </c>
      <c r="H47" s="323">
        <v>2793</v>
      </c>
      <c r="I47" s="323">
        <v>84</v>
      </c>
      <c r="J47" s="323">
        <v>68</v>
      </c>
      <c r="K47" s="325">
        <v>6258</v>
      </c>
      <c r="L47" s="325" t="s">
        <v>853</v>
      </c>
      <c r="M47" s="326">
        <v>148708.71436992142</v>
      </c>
      <c r="N47" s="326">
        <v>121104.41764164629</v>
      </c>
      <c r="O47" s="326">
        <v>41753</v>
      </c>
      <c r="P47" s="326">
        <f t="shared" si="1"/>
        <v>41753</v>
      </c>
      <c r="Q47" s="839"/>
      <c r="R47" s="323" t="s">
        <v>254</v>
      </c>
      <c r="S47" s="327" t="s">
        <v>255</v>
      </c>
      <c r="T47" s="328">
        <v>11586686.5</v>
      </c>
      <c r="U47" s="329"/>
      <c r="V47" s="593"/>
      <c r="W47" s="594"/>
      <c r="X47" s="594"/>
      <c r="Y47" s="594"/>
      <c r="Z47" s="595"/>
    </row>
    <row r="48" spans="2:26" s="239" customFormat="1" ht="36" x14ac:dyDescent="0.25">
      <c r="B48" s="322">
        <v>41</v>
      </c>
      <c r="C48" s="323" t="s">
        <v>825</v>
      </c>
      <c r="D48" s="324" t="s">
        <v>320</v>
      </c>
      <c r="E48" s="323" t="s">
        <v>310</v>
      </c>
      <c r="F48" s="323" t="s">
        <v>1144</v>
      </c>
      <c r="G48" s="323" t="s">
        <v>311</v>
      </c>
      <c r="H48" s="323">
        <v>2793</v>
      </c>
      <c r="I48" s="323">
        <v>84</v>
      </c>
      <c r="J48" s="323">
        <v>70</v>
      </c>
      <c r="K48" s="325">
        <v>6259</v>
      </c>
      <c r="L48" s="325" t="s">
        <v>853</v>
      </c>
      <c r="M48" s="326">
        <v>165889.73655871607</v>
      </c>
      <c r="N48" s="326">
        <v>125913.57055853479</v>
      </c>
      <c r="O48" s="326">
        <v>43837</v>
      </c>
      <c r="P48" s="326">
        <f t="shared" si="1"/>
        <v>43837</v>
      </c>
      <c r="Q48" s="839"/>
      <c r="R48" s="323" t="s">
        <v>254</v>
      </c>
      <c r="S48" s="327" t="s">
        <v>255</v>
      </c>
      <c r="T48" s="328">
        <v>11586686.5</v>
      </c>
      <c r="U48" s="329"/>
      <c r="V48" s="593"/>
      <c r="W48" s="594"/>
      <c r="X48" s="594"/>
      <c r="Y48" s="594"/>
      <c r="Z48" s="595"/>
    </row>
    <row r="49" spans="2:26" s="239" customFormat="1" ht="36" x14ac:dyDescent="0.25">
      <c r="B49" s="322">
        <v>42</v>
      </c>
      <c r="C49" s="323" t="s">
        <v>825</v>
      </c>
      <c r="D49" s="324" t="s">
        <v>321</v>
      </c>
      <c r="E49" s="323" t="s">
        <v>310</v>
      </c>
      <c r="F49" s="323" t="s">
        <v>1145</v>
      </c>
      <c r="G49" s="323" t="s">
        <v>311</v>
      </c>
      <c r="H49" s="323">
        <v>2793</v>
      </c>
      <c r="I49" s="323">
        <v>84</v>
      </c>
      <c r="J49" s="323">
        <v>72</v>
      </c>
      <c r="K49" s="325">
        <v>6260</v>
      </c>
      <c r="L49" s="325" t="s">
        <v>853</v>
      </c>
      <c r="M49" s="326">
        <v>146757.2243699214</v>
      </c>
      <c r="N49" s="326">
        <v>118035.39168363194</v>
      </c>
      <c r="O49" s="326">
        <v>41531</v>
      </c>
      <c r="P49" s="326">
        <f t="shared" si="1"/>
        <v>41531</v>
      </c>
      <c r="Q49" s="839"/>
      <c r="R49" s="323" t="s">
        <v>254</v>
      </c>
      <c r="S49" s="327" t="s">
        <v>255</v>
      </c>
      <c r="T49" s="328">
        <v>11586686.5</v>
      </c>
      <c r="U49" s="329"/>
      <c r="V49" s="593"/>
      <c r="W49" s="594"/>
      <c r="X49" s="594"/>
      <c r="Y49" s="594"/>
      <c r="Z49" s="595"/>
    </row>
    <row r="50" spans="2:26" s="239" customFormat="1" ht="36" x14ac:dyDescent="0.25">
      <c r="B50" s="322">
        <v>43</v>
      </c>
      <c r="C50" s="323" t="s">
        <v>825</v>
      </c>
      <c r="D50" s="324" t="s">
        <v>322</v>
      </c>
      <c r="E50" s="323" t="s">
        <v>310</v>
      </c>
      <c r="F50" s="323" t="s">
        <v>1146</v>
      </c>
      <c r="G50" s="323" t="s">
        <v>311</v>
      </c>
      <c r="H50" s="323">
        <v>2793</v>
      </c>
      <c r="I50" s="323">
        <v>84</v>
      </c>
      <c r="J50" s="323">
        <v>74</v>
      </c>
      <c r="K50" s="325">
        <v>6261</v>
      </c>
      <c r="L50" s="325" t="s">
        <v>853</v>
      </c>
      <c r="M50" s="326">
        <v>163977.79655871607</v>
      </c>
      <c r="N50" s="326">
        <v>124352.78847954462</v>
      </c>
      <c r="O50" s="326">
        <v>43619.5</v>
      </c>
      <c r="P50" s="326">
        <f t="shared" si="1"/>
        <v>43619.5</v>
      </c>
      <c r="Q50" s="839"/>
      <c r="R50" s="323" t="s">
        <v>254</v>
      </c>
      <c r="S50" s="327" t="s">
        <v>255</v>
      </c>
      <c r="T50" s="328">
        <v>11586686.5</v>
      </c>
      <c r="U50" s="329"/>
      <c r="V50" s="593"/>
      <c r="W50" s="594"/>
      <c r="X50" s="594"/>
      <c r="Y50" s="594"/>
      <c r="Z50" s="595"/>
    </row>
    <row r="51" spans="2:26" s="239" customFormat="1" ht="36" x14ac:dyDescent="0.25">
      <c r="B51" s="322">
        <v>44</v>
      </c>
      <c r="C51" s="323" t="s">
        <v>825</v>
      </c>
      <c r="D51" s="324" t="s">
        <v>323</v>
      </c>
      <c r="E51" s="323" t="s">
        <v>310</v>
      </c>
      <c r="F51" s="323" t="s">
        <v>1147</v>
      </c>
      <c r="G51" s="323" t="s">
        <v>311</v>
      </c>
      <c r="H51" s="323">
        <v>2793</v>
      </c>
      <c r="I51" s="323">
        <v>84</v>
      </c>
      <c r="J51" s="323">
        <v>80</v>
      </c>
      <c r="K51" s="325">
        <v>6264</v>
      </c>
      <c r="L51" s="325" t="s">
        <v>853</v>
      </c>
      <c r="M51" s="326">
        <v>130393.7301807582</v>
      </c>
      <c r="N51" s="326">
        <v>114147.9138061471</v>
      </c>
      <c r="O51" s="326">
        <v>37982.5</v>
      </c>
      <c r="P51" s="326">
        <f t="shared" si="1"/>
        <v>37982.5</v>
      </c>
      <c r="Q51" s="839"/>
      <c r="R51" s="323" t="s">
        <v>254</v>
      </c>
      <c r="S51" s="327" t="s">
        <v>255</v>
      </c>
      <c r="T51" s="328">
        <v>11586686.5</v>
      </c>
      <c r="U51" s="329"/>
      <c r="V51" s="593"/>
      <c r="W51" s="594"/>
      <c r="X51" s="594"/>
      <c r="Y51" s="594"/>
      <c r="Z51" s="595"/>
    </row>
    <row r="52" spans="2:26" s="239" customFormat="1" ht="36" x14ac:dyDescent="0.25">
      <c r="B52" s="322">
        <v>45</v>
      </c>
      <c r="C52" s="323" t="s">
        <v>825</v>
      </c>
      <c r="D52" s="324" t="s">
        <v>324</v>
      </c>
      <c r="E52" s="323" t="s">
        <v>310</v>
      </c>
      <c r="F52" s="323" t="s">
        <v>1148</v>
      </c>
      <c r="G52" s="323" t="s">
        <v>311</v>
      </c>
      <c r="H52" s="323">
        <v>2793</v>
      </c>
      <c r="I52" s="323">
        <v>84</v>
      </c>
      <c r="J52" s="323">
        <v>82</v>
      </c>
      <c r="K52" s="325">
        <v>6265</v>
      </c>
      <c r="L52" s="325" t="s">
        <v>853</v>
      </c>
      <c r="M52" s="326">
        <v>131422.2182482112</v>
      </c>
      <c r="N52" s="326">
        <v>114921.70968564645</v>
      </c>
      <c r="O52" s="326">
        <v>38257</v>
      </c>
      <c r="P52" s="326">
        <f t="shared" si="1"/>
        <v>38257</v>
      </c>
      <c r="Q52" s="839"/>
      <c r="R52" s="323" t="s">
        <v>254</v>
      </c>
      <c r="S52" s="327" t="s">
        <v>255</v>
      </c>
      <c r="T52" s="328">
        <v>11586686.5</v>
      </c>
      <c r="U52" s="329"/>
      <c r="V52" s="593"/>
      <c r="W52" s="594"/>
      <c r="X52" s="594"/>
      <c r="Y52" s="594"/>
      <c r="Z52" s="595"/>
    </row>
    <row r="53" spans="2:26" s="239" customFormat="1" ht="36" x14ac:dyDescent="0.25">
      <c r="B53" s="322">
        <v>46</v>
      </c>
      <c r="C53" s="323" t="s">
        <v>825</v>
      </c>
      <c r="D53" s="324" t="s">
        <v>325</v>
      </c>
      <c r="E53" s="323" t="s">
        <v>310</v>
      </c>
      <c r="F53" s="323" t="s">
        <v>1149</v>
      </c>
      <c r="G53" s="323" t="s">
        <v>311</v>
      </c>
      <c r="H53" s="323">
        <v>2793</v>
      </c>
      <c r="I53" s="323">
        <v>84</v>
      </c>
      <c r="J53" s="323">
        <v>84</v>
      </c>
      <c r="K53" s="325">
        <v>6266</v>
      </c>
      <c r="L53" s="325" t="s">
        <v>853</v>
      </c>
      <c r="M53" s="326">
        <v>131448.59312008735</v>
      </c>
      <c r="N53" s="326">
        <v>115847.11416504774</v>
      </c>
      <c r="O53" s="326">
        <v>38116.5</v>
      </c>
      <c r="P53" s="326">
        <f t="shared" si="1"/>
        <v>38116.5</v>
      </c>
      <c r="Q53" s="839"/>
      <c r="R53" s="323" t="s">
        <v>254</v>
      </c>
      <c r="S53" s="327" t="s">
        <v>255</v>
      </c>
      <c r="T53" s="328">
        <v>11586686.5</v>
      </c>
      <c r="U53" s="329"/>
      <c r="V53" s="593"/>
      <c r="W53" s="594"/>
      <c r="X53" s="594"/>
      <c r="Y53" s="594"/>
      <c r="Z53" s="595"/>
    </row>
    <row r="54" spans="2:26" s="239" customFormat="1" ht="36" x14ac:dyDescent="0.25">
      <c r="B54" s="322">
        <v>47</v>
      </c>
      <c r="C54" s="323" t="s">
        <v>825</v>
      </c>
      <c r="D54" s="324" t="s">
        <v>326</v>
      </c>
      <c r="E54" s="323" t="s">
        <v>310</v>
      </c>
      <c r="F54" s="323" t="s">
        <v>1150</v>
      </c>
      <c r="G54" s="323" t="s">
        <v>311</v>
      </c>
      <c r="H54" s="323">
        <v>2793</v>
      </c>
      <c r="I54" s="323">
        <v>84</v>
      </c>
      <c r="J54" s="323">
        <v>86</v>
      </c>
      <c r="K54" s="325">
        <v>6267</v>
      </c>
      <c r="L54" s="325" t="s">
        <v>853</v>
      </c>
      <c r="M54" s="326">
        <v>112329.27227851</v>
      </c>
      <c r="N54" s="326">
        <v>96389.447377636709</v>
      </c>
      <c r="O54" s="326">
        <v>31174.5</v>
      </c>
      <c r="P54" s="326">
        <f t="shared" si="1"/>
        <v>31174.5</v>
      </c>
      <c r="Q54" s="839"/>
      <c r="R54" s="323" t="s">
        <v>254</v>
      </c>
      <c r="S54" s="327" t="s">
        <v>255</v>
      </c>
      <c r="T54" s="328">
        <v>11586686.5</v>
      </c>
      <c r="U54" s="329"/>
      <c r="V54" s="593"/>
      <c r="W54" s="594"/>
      <c r="X54" s="594"/>
      <c r="Y54" s="594"/>
      <c r="Z54" s="595"/>
    </row>
    <row r="55" spans="2:26" s="239" customFormat="1" ht="36" x14ac:dyDescent="0.25">
      <c r="B55" s="322">
        <v>48</v>
      </c>
      <c r="C55" s="323" t="s">
        <v>825</v>
      </c>
      <c r="D55" s="324" t="s">
        <v>327</v>
      </c>
      <c r="E55" s="323" t="s">
        <v>310</v>
      </c>
      <c r="F55" s="323" t="s">
        <v>1151</v>
      </c>
      <c r="G55" s="323" t="s">
        <v>311</v>
      </c>
      <c r="H55" s="323">
        <v>2793</v>
      </c>
      <c r="I55" s="323">
        <v>84</v>
      </c>
      <c r="J55" s="323">
        <v>88</v>
      </c>
      <c r="K55" s="325">
        <v>6268</v>
      </c>
      <c r="L55" s="325" t="s">
        <v>853</v>
      </c>
      <c r="M55" s="326">
        <v>154655.48655871607</v>
      </c>
      <c r="N55" s="326">
        <v>122574.34324069525</v>
      </c>
      <c r="O55" s="326">
        <v>42559</v>
      </c>
      <c r="P55" s="326">
        <f t="shared" si="1"/>
        <v>42559</v>
      </c>
      <c r="Q55" s="839"/>
      <c r="R55" s="323" t="s">
        <v>254</v>
      </c>
      <c r="S55" s="327" t="s">
        <v>255</v>
      </c>
      <c r="T55" s="328">
        <v>11586686.5</v>
      </c>
      <c r="U55" s="329"/>
      <c r="V55" s="593"/>
      <c r="W55" s="594"/>
      <c r="X55" s="594"/>
      <c r="Y55" s="594"/>
      <c r="Z55" s="595"/>
    </row>
    <row r="56" spans="2:26" s="239" customFormat="1" ht="36" x14ac:dyDescent="0.25">
      <c r="B56" s="322">
        <v>49</v>
      </c>
      <c r="C56" s="323" t="s">
        <v>825</v>
      </c>
      <c r="D56" s="324" t="s">
        <v>328</v>
      </c>
      <c r="E56" s="323" t="s">
        <v>310</v>
      </c>
      <c r="F56" s="323" t="s">
        <v>1152</v>
      </c>
      <c r="G56" s="323" t="s">
        <v>311</v>
      </c>
      <c r="H56" s="323">
        <v>2793</v>
      </c>
      <c r="I56" s="323">
        <v>84</v>
      </c>
      <c r="J56" s="323">
        <v>90</v>
      </c>
      <c r="K56" s="325">
        <v>6269</v>
      </c>
      <c r="L56" s="325" t="s">
        <v>853</v>
      </c>
      <c r="M56" s="326">
        <v>142471.86436992142</v>
      </c>
      <c r="N56" s="326">
        <v>117312.13772409986</v>
      </c>
      <c r="O56" s="326">
        <v>41043.5</v>
      </c>
      <c r="P56" s="326">
        <f t="shared" si="1"/>
        <v>41043.5</v>
      </c>
      <c r="Q56" s="839"/>
      <c r="R56" s="323" t="s">
        <v>254</v>
      </c>
      <c r="S56" s="327" t="s">
        <v>255</v>
      </c>
      <c r="T56" s="328">
        <v>11586686.5</v>
      </c>
      <c r="U56" s="329"/>
      <c r="V56" s="593"/>
      <c r="W56" s="594"/>
      <c r="X56" s="594"/>
      <c r="Y56" s="594"/>
      <c r="Z56" s="595"/>
    </row>
    <row r="57" spans="2:26" s="239" customFormat="1" ht="36" x14ac:dyDescent="0.25">
      <c r="B57" s="322">
        <v>50</v>
      </c>
      <c r="C57" s="323" t="s">
        <v>825</v>
      </c>
      <c r="D57" s="324" t="s">
        <v>329</v>
      </c>
      <c r="E57" s="323" t="s">
        <v>310</v>
      </c>
      <c r="F57" s="323" t="s">
        <v>1153</v>
      </c>
      <c r="G57" s="323" t="s">
        <v>311</v>
      </c>
      <c r="H57" s="323">
        <v>2793</v>
      </c>
      <c r="I57" s="323">
        <v>84</v>
      </c>
      <c r="J57" s="323">
        <v>92</v>
      </c>
      <c r="K57" s="325">
        <v>6270</v>
      </c>
      <c r="L57" s="325" t="s">
        <v>853</v>
      </c>
      <c r="M57" s="326">
        <v>131066.20312008735</v>
      </c>
      <c r="N57" s="326">
        <v>115776.61516509333</v>
      </c>
      <c r="O57" s="326">
        <v>38073</v>
      </c>
      <c r="P57" s="326">
        <f t="shared" si="1"/>
        <v>38073</v>
      </c>
      <c r="Q57" s="839"/>
      <c r="R57" s="323" t="s">
        <v>254</v>
      </c>
      <c r="S57" s="327" t="s">
        <v>255</v>
      </c>
      <c r="T57" s="328">
        <v>11586686.5</v>
      </c>
      <c r="U57" s="329"/>
      <c r="V57" s="593"/>
      <c r="W57" s="594"/>
      <c r="X57" s="594"/>
      <c r="Y57" s="594"/>
      <c r="Z57" s="595"/>
    </row>
    <row r="58" spans="2:26" s="239" customFormat="1" ht="36" x14ac:dyDescent="0.25">
      <c r="B58" s="322">
        <v>51</v>
      </c>
      <c r="C58" s="323" t="s">
        <v>825</v>
      </c>
      <c r="D58" s="324" t="s">
        <v>330</v>
      </c>
      <c r="E58" s="323" t="s">
        <v>310</v>
      </c>
      <c r="F58" s="323" t="s">
        <v>1154</v>
      </c>
      <c r="G58" s="323" t="s">
        <v>311</v>
      </c>
      <c r="H58" s="323">
        <v>2793</v>
      </c>
      <c r="I58" s="323">
        <v>84</v>
      </c>
      <c r="J58" s="323">
        <v>94</v>
      </c>
      <c r="K58" s="325">
        <v>6271</v>
      </c>
      <c r="L58" s="325" t="s">
        <v>853</v>
      </c>
      <c r="M58" s="326">
        <v>111933.70227851</v>
      </c>
      <c r="N58" s="326">
        <v>96367.568377650867</v>
      </c>
      <c r="O58" s="326">
        <v>31129.5</v>
      </c>
      <c r="P58" s="326">
        <f t="shared" si="1"/>
        <v>31129.5</v>
      </c>
      <c r="Q58" s="839"/>
      <c r="R58" s="323" t="s">
        <v>254</v>
      </c>
      <c r="S58" s="327" t="s">
        <v>255</v>
      </c>
      <c r="T58" s="328">
        <v>11586686.5</v>
      </c>
      <c r="U58" s="329"/>
      <c r="V58" s="593"/>
      <c r="W58" s="594"/>
      <c r="X58" s="594"/>
      <c r="Y58" s="594"/>
      <c r="Z58" s="595"/>
    </row>
    <row r="59" spans="2:26" s="239" customFormat="1" ht="36" x14ac:dyDescent="0.25">
      <c r="B59" s="322">
        <v>52</v>
      </c>
      <c r="C59" s="323" t="s">
        <v>825</v>
      </c>
      <c r="D59" s="324" t="s">
        <v>331</v>
      </c>
      <c r="E59" s="323" t="s">
        <v>310</v>
      </c>
      <c r="F59" s="323" t="s">
        <v>1155</v>
      </c>
      <c r="G59" s="323" t="s">
        <v>311</v>
      </c>
      <c r="H59" s="323">
        <v>2793</v>
      </c>
      <c r="I59" s="323">
        <v>84</v>
      </c>
      <c r="J59" s="323">
        <v>96</v>
      </c>
      <c r="K59" s="325">
        <v>6272</v>
      </c>
      <c r="L59" s="325" t="s">
        <v>853</v>
      </c>
      <c r="M59" s="326">
        <v>161340.64655871608</v>
      </c>
      <c r="N59" s="326">
        <v>121610.20864131904</v>
      </c>
      <c r="O59" s="326">
        <v>43319.5</v>
      </c>
      <c r="P59" s="326">
        <f t="shared" si="1"/>
        <v>43319.5</v>
      </c>
      <c r="Q59" s="839"/>
      <c r="R59" s="323" t="s">
        <v>254</v>
      </c>
      <c r="S59" s="327" t="s">
        <v>255</v>
      </c>
      <c r="T59" s="328">
        <v>11586686.5</v>
      </c>
      <c r="U59" s="329"/>
      <c r="V59" s="593"/>
      <c r="W59" s="594"/>
      <c r="X59" s="594"/>
      <c r="Y59" s="594"/>
      <c r="Z59" s="595"/>
    </row>
    <row r="60" spans="2:26" s="239" customFormat="1" ht="36" x14ac:dyDescent="0.25">
      <c r="B60" s="322">
        <v>53</v>
      </c>
      <c r="C60" s="323" t="s">
        <v>825</v>
      </c>
      <c r="D60" s="324" t="s">
        <v>332</v>
      </c>
      <c r="E60" s="323" t="s">
        <v>310</v>
      </c>
      <c r="F60" s="323" t="s">
        <v>1156</v>
      </c>
      <c r="G60" s="323" t="s">
        <v>311</v>
      </c>
      <c r="H60" s="323">
        <v>2793</v>
      </c>
      <c r="I60" s="323">
        <v>84</v>
      </c>
      <c r="J60" s="323">
        <v>98</v>
      </c>
      <c r="K60" s="325">
        <v>6273</v>
      </c>
      <c r="L60" s="325" t="s">
        <v>853</v>
      </c>
      <c r="M60" s="326">
        <v>142392.74436992139</v>
      </c>
      <c r="N60" s="326">
        <v>117290.25872411401</v>
      </c>
      <c r="O60" s="326">
        <v>41034.5</v>
      </c>
      <c r="P60" s="326">
        <f t="shared" si="1"/>
        <v>41034.5</v>
      </c>
      <c r="Q60" s="839"/>
      <c r="R60" s="323" t="s">
        <v>254</v>
      </c>
      <c r="S60" s="327" t="s">
        <v>255</v>
      </c>
      <c r="T60" s="328">
        <v>11586686.5</v>
      </c>
      <c r="U60" s="329"/>
      <c r="V60" s="593"/>
      <c r="W60" s="594"/>
      <c r="X60" s="594"/>
      <c r="Y60" s="594"/>
      <c r="Z60" s="595"/>
    </row>
    <row r="61" spans="2:26" s="239" customFormat="1" ht="36" x14ac:dyDescent="0.25">
      <c r="B61" s="322">
        <v>54</v>
      </c>
      <c r="C61" s="323" t="s">
        <v>825</v>
      </c>
      <c r="D61" s="324" t="s">
        <v>1157</v>
      </c>
      <c r="E61" s="323" t="s">
        <v>310</v>
      </c>
      <c r="F61" s="323" t="s">
        <v>1158</v>
      </c>
      <c r="G61" s="323" t="s">
        <v>311</v>
      </c>
      <c r="H61" s="323">
        <v>2793</v>
      </c>
      <c r="I61" s="323">
        <v>84</v>
      </c>
      <c r="J61" s="323">
        <v>76</v>
      </c>
      <c r="K61" s="325">
        <v>6262</v>
      </c>
      <c r="L61" s="325" t="s">
        <v>853</v>
      </c>
      <c r="M61" s="326">
        <v>105723.22368035305</v>
      </c>
      <c r="N61" s="326">
        <v>91969.357420496483</v>
      </c>
      <c r="O61" s="326">
        <v>28715</v>
      </c>
      <c r="P61" s="326">
        <f t="shared" si="1"/>
        <v>28715</v>
      </c>
      <c r="Q61" s="839"/>
      <c r="R61" s="323" t="s">
        <v>254</v>
      </c>
      <c r="S61" s="327" t="s">
        <v>255</v>
      </c>
      <c r="T61" s="328">
        <v>11586686.5</v>
      </c>
      <c r="U61" s="329"/>
      <c r="V61" s="593"/>
      <c r="W61" s="594"/>
      <c r="X61" s="594"/>
      <c r="Y61" s="594"/>
      <c r="Z61" s="595"/>
    </row>
    <row r="62" spans="2:26" s="239" customFormat="1" ht="36" x14ac:dyDescent="0.25">
      <c r="B62" s="322">
        <v>55</v>
      </c>
      <c r="C62" s="323" t="s">
        <v>825</v>
      </c>
      <c r="D62" s="324" t="s">
        <v>333</v>
      </c>
      <c r="E62" s="323" t="s">
        <v>310</v>
      </c>
      <c r="F62" s="323" t="s">
        <v>1159</v>
      </c>
      <c r="G62" s="323" t="s">
        <v>311</v>
      </c>
      <c r="H62" s="323">
        <v>2793</v>
      </c>
      <c r="I62" s="323">
        <v>84</v>
      </c>
      <c r="J62" s="323">
        <v>78</v>
      </c>
      <c r="K62" s="325">
        <v>6263</v>
      </c>
      <c r="L62" s="325" t="s">
        <v>853</v>
      </c>
      <c r="M62" s="326">
        <v>105551.81013431544</v>
      </c>
      <c r="N62" s="326">
        <v>91375.489860880713</v>
      </c>
      <c r="O62" s="326">
        <v>28821.5</v>
      </c>
      <c r="P62" s="326">
        <f t="shared" si="1"/>
        <v>28821.5</v>
      </c>
      <c r="Q62" s="839"/>
      <c r="R62" s="323" t="s">
        <v>254</v>
      </c>
      <c r="S62" s="327" t="s">
        <v>255</v>
      </c>
      <c r="T62" s="328">
        <v>11586686.5</v>
      </c>
      <c r="U62" s="329"/>
      <c r="V62" s="593"/>
      <c r="W62" s="594"/>
      <c r="X62" s="594"/>
      <c r="Y62" s="594"/>
      <c r="Z62" s="595"/>
    </row>
    <row r="63" spans="2:26" s="239" customFormat="1" ht="36" x14ac:dyDescent="0.25">
      <c r="B63" s="322">
        <v>56</v>
      </c>
      <c r="C63" s="323" t="s">
        <v>825</v>
      </c>
      <c r="D63" s="324" t="s">
        <v>334</v>
      </c>
      <c r="E63" s="323" t="s">
        <v>310</v>
      </c>
      <c r="F63" s="323" t="s">
        <v>1160</v>
      </c>
      <c r="G63" s="323" t="s">
        <v>311</v>
      </c>
      <c r="H63" s="323">
        <v>2793</v>
      </c>
      <c r="I63" s="323">
        <v>84</v>
      </c>
      <c r="J63" s="323">
        <v>104</v>
      </c>
      <c r="K63" s="325">
        <v>6276</v>
      </c>
      <c r="L63" s="325" t="s">
        <v>853</v>
      </c>
      <c r="M63" s="326">
        <v>132041.94602801214</v>
      </c>
      <c r="N63" s="326">
        <v>116071.92160490227</v>
      </c>
      <c r="O63" s="326">
        <v>38436</v>
      </c>
      <c r="P63" s="326">
        <f t="shared" si="1"/>
        <v>38436</v>
      </c>
      <c r="Q63" s="839"/>
      <c r="R63" s="323" t="s">
        <v>254</v>
      </c>
      <c r="S63" s="327" t="s">
        <v>255</v>
      </c>
      <c r="T63" s="328">
        <v>11586686.5</v>
      </c>
      <c r="U63" s="329"/>
      <c r="V63" s="593"/>
      <c r="W63" s="594"/>
      <c r="X63" s="594"/>
      <c r="Y63" s="594"/>
      <c r="Z63" s="595"/>
    </row>
    <row r="64" spans="2:26" s="239" customFormat="1" ht="36" x14ac:dyDescent="0.25">
      <c r="B64" s="322">
        <v>57</v>
      </c>
      <c r="C64" s="323" t="s">
        <v>825</v>
      </c>
      <c r="D64" s="324" t="s">
        <v>335</v>
      </c>
      <c r="E64" s="323" t="s">
        <v>310</v>
      </c>
      <c r="F64" s="323" t="s">
        <v>1161</v>
      </c>
      <c r="G64" s="323" t="s">
        <v>311</v>
      </c>
      <c r="H64" s="323">
        <v>2793</v>
      </c>
      <c r="I64" s="323">
        <v>84</v>
      </c>
      <c r="J64" s="323">
        <v>106</v>
      </c>
      <c r="K64" s="325">
        <v>6277</v>
      </c>
      <c r="L64" s="325" t="s">
        <v>853</v>
      </c>
      <c r="M64" s="326">
        <v>130130.0196054541</v>
      </c>
      <c r="N64" s="326">
        <v>113596.17976650406</v>
      </c>
      <c r="O64" s="326">
        <v>37854.5</v>
      </c>
      <c r="P64" s="326">
        <f t="shared" si="1"/>
        <v>37854.5</v>
      </c>
      <c r="Q64" s="839"/>
      <c r="R64" s="323" t="s">
        <v>254</v>
      </c>
      <c r="S64" s="327" t="s">
        <v>255</v>
      </c>
      <c r="T64" s="328">
        <v>11586686.5</v>
      </c>
      <c r="U64" s="329"/>
      <c r="V64" s="593"/>
      <c r="W64" s="594"/>
      <c r="X64" s="594"/>
      <c r="Y64" s="594"/>
      <c r="Z64" s="595"/>
    </row>
    <row r="65" spans="2:26" s="239" customFormat="1" ht="36" x14ac:dyDescent="0.25">
      <c r="B65" s="322">
        <v>58</v>
      </c>
      <c r="C65" s="323" t="s">
        <v>825</v>
      </c>
      <c r="D65" s="324" t="s">
        <v>336</v>
      </c>
      <c r="E65" s="323" t="s">
        <v>310</v>
      </c>
      <c r="F65" s="323" t="s">
        <v>1162</v>
      </c>
      <c r="G65" s="323" t="s">
        <v>311</v>
      </c>
      <c r="H65" s="323">
        <v>2793</v>
      </c>
      <c r="I65" s="323">
        <v>84</v>
      </c>
      <c r="J65" s="323">
        <v>108</v>
      </c>
      <c r="K65" s="325">
        <v>6278</v>
      </c>
      <c r="L65" s="325" t="s">
        <v>853</v>
      </c>
      <c r="M65" s="326">
        <v>130314.61960545411</v>
      </c>
      <c r="N65" s="326">
        <v>113671.01452645566</v>
      </c>
      <c r="O65" s="326">
        <v>37875.5</v>
      </c>
      <c r="P65" s="326">
        <f t="shared" si="1"/>
        <v>37875.5</v>
      </c>
      <c r="Q65" s="839"/>
      <c r="R65" s="323" t="s">
        <v>254</v>
      </c>
      <c r="S65" s="327" t="s">
        <v>255</v>
      </c>
      <c r="T65" s="328">
        <v>11586686.5</v>
      </c>
      <c r="U65" s="329"/>
      <c r="V65" s="593"/>
      <c r="W65" s="594"/>
      <c r="X65" s="594"/>
      <c r="Y65" s="594"/>
      <c r="Z65" s="595"/>
    </row>
    <row r="66" spans="2:26" s="239" customFormat="1" ht="36" x14ac:dyDescent="0.25">
      <c r="B66" s="322">
        <v>59</v>
      </c>
      <c r="C66" s="323" t="s">
        <v>825</v>
      </c>
      <c r="D66" s="324" t="s">
        <v>337</v>
      </c>
      <c r="E66" s="323" t="s">
        <v>310</v>
      </c>
      <c r="F66" s="323" t="s">
        <v>1163</v>
      </c>
      <c r="G66" s="323" t="s">
        <v>311</v>
      </c>
      <c r="H66" s="323">
        <v>2793</v>
      </c>
      <c r="I66" s="323">
        <v>84</v>
      </c>
      <c r="J66" s="323">
        <v>110</v>
      </c>
      <c r="K66" s="325">
        <v>6279</v>
      </c>
      <c r="L66" s="325" t="s">
        <v>853</v>
      </c>
      <c r="M66" s="326">
        <v>131791.4173538507</v>
      </c>
      <c r="N66" s="326">
        <v>115443.35652530895</v>
      </c>
      <c r="O66" s="326">
        <v>38390</v>
      </c>
      <c r="P66" s="326">
        <f t="shared" si="1"/>
        <v>38390</v>
      </c>
      <c r="Q66" s="839"/>
      <c r="R66" s="323" t="s">
        <v>254</v>
      </c>
      <c r="S66" s="327" t="s">
        <v>255</v>
      </c>
      <c r="T66" s="328">
        <v>11586686.5</v>
      </c>
      <c r="U66" s="329"/>
      <c r="V66" s="593"/>
      <c r="W66" s="594"/>
      <c r="X66" s="594"/>
      <c r="Y66" s="594"/>
      <c r="Z66" s="595"/>
    </row>
    <row r="67" spans="2:26" s="239" customFormat="1" ht="36" x14ac:dyDescent="0.25">
      <c r="B67" s="322">
        <v>60</v>
      </c>
      <c r="C67" s="323" t="s">
        <v>825</v>
      </c>
      <c r="D67" s="324" t="s">
        <v>338</v>
      </c>
      <c r="E67" s="323" t="s">
        <v>310</v>
      </c>
      <c r="F67" s="323" t="s">
        <v>1164</v>
      </c>
      <c r="G67" s="323" t="s">
        <v>311</v>
      </c>
      <c r="H67" s="323">
        <v>2793</v>
      </c>
      <c r="I67" s="323">
        <v>84</v>
      </c>
      <c r="J67" s="323">
        <v>112</v>
      </c>
      <c r="K67" s="325">
        <v>6280</v>
      </c>
      <c r="L67" s="325" t="s">
        <v>853</v>
      </c>
      <c r="M67" s="326">
        <v>140520.3843699214</v>
      </c>
      <c r="N67" s="326">
        <v>117424.76452402699</v>
      </c>
      <c r="O67" s="326">
        <v>40821.5</v>
      </c>
      <c r="P67" s="326">
        <f t="shared" si="1"/>
        <v>40821.5</v>
      </c>
      <c r="Q67" s="839"/>
      <c r="R67" s="323" t="s">
        <v>254</v>
      </c>
      <c r="S67" s="327" t="s">
        <v>255</v>
      </c>
      <c r="T67" s="328">
        <v>11586686.5</v>
      </c>
      <c r="U67" s="329"/>
      <c r="V67" s="593"/>
      <c r="W67" s="594"/>
      <c r="X67" s="594"/>
      <c r="Y67" s="594"/>
      <c r="Z67" s="595"/>
    </row>
    <row r="68" spans="2:26" s="239" customFormat="1" ht="36" x14ac:dyDescent="0.25">
      <c r="B68" s="322">
        <v>61</v>
      </c>
      <c r="C68" s="323" t="s">
        <v>825</v>
      </c>
      <c r="D68" s="324" t="s">
        <v>339</v>
      </c>
      <c r="E68" s="323" t="s">
        <v>310</v>
      </c>
      <c r="F68" s="323" t="s">
        <v>1165</v>
      </c>
      <c r="G68" s="323" t="s">
        <v>311</v>
      </c>
      <c r="H68" s="323">
        <v>2793</v>
      </c>
      <c r="I68" s="323">
        <v>84</v>
      </c>
      <c r="J68" s="323">
        <v>114</v>
      </c>
      <c r="K68" s="325">
        <v>6281</v>
      </c>
      <c r="L68" s="325" t="s">
        <v>853</v>
      </c>
      <c r="M68" s="326">
        <v>137329.42655871608</v>
      </c>
      <c r="N68" s="326">
        <v>113593.74876650564</v>
      </c>
      <c r="O68" s="326">
        <v>40588</v>
      </c>
      <c r="P68" s="326">
        <f t="shared" si="1"/>
        <v>40588</v>
      </c>
      <c r="Q68" s="839"/>
      <c r="R68" s="323" t="s">
        <v>254</v>
      </c>
      <c r="S68" s="327" t="s">
        <v>255</v>
      </c>
      <c r="T68" s="328">
        <v>11586686.5</v>
      </c>
      <c r="U68" s="329"/>
      <c r="V68" s="593"/>
      <c r="W68" s="594"/>
      <c r="X68" s="594"/>
      <c r="Y68" s="594"/>
      <c r="Z68" s="595"/>
    </row>
    <row r="69" spans="2:26" s="239" customFormat="1" ht="36" x14ac:dyDescent="0.25">
      <c r="B69" s="322">
        <v>62</v>
      </c>
      <c r="C69" s="323" t="s">
        <v>825</v>
      </c>
      <c r="D69" s="324" t="s">
        <v>340</v>
      </c>
      <c r="E69" s="323" t="s">
        <v>310</v>
      </c>
      <c r="F69" s="323" t="s">
        <v>1166</v>
      </c>
      <c r="G69" s="323" t="s">
        <v>311</v>
      </c>
      <c r="H69" s="323">
        <v>2793</v>
      </c>
      <c r="I69" s="323">
        <v>84</v>
      </c>
      <c r="J69" s="323">
        <v>116</v>
      </c>
      <c r="K69" s="325">
        <v>6282</v>
      </c>
      <c r="L69" s="325" t="s">
        <v>853</v>
      </c>
      <c r="M69" s="326">
        <v>130261.8796054541</v>
      </c>
      <c r="N69" s="326">
        <v>113658.85952646352</v>
      </c>
      <c r="O69" s="326">
        <v>37869.5</v>
      </c>
      <c r="P69" s="326">
        <f t="shared" si="1"/>
        <v>37869.5</v>
      </c>
      <c r="Q69" s="839"/>
      <c r="R69" s="323" t="s">
        <v>254</v>
      </c>
      <c r="S69" s="327" t="s">
        <v>255</v>
      </c>
      <c r="T69" s="328">
        <v>11586686.5</v>
      </c>
      <c r="U69" s="329"/>
      <c r="V69" s="593"/>
      <c r="W69" s="594"/>
      <c r="X69" s="594"/>
      <c r="Y69" s="594"/>
      <c r="Z69" s="595"/>
    </row>
    <row r="70" spans="2:26" s="239" customFormat="1" ht="36" x14ac:dyDescent="0.25">
      <c r="B70" s="322">
        <v>63</v>
      </c>
      <c r="C70" s="323" t="s">
        <v>825</v>
      </c>
      <c r="D70" s="324" t="s">
        <v>341</v>
      </c>
      <c r="E70" s="323" t="s">
        <v>310</v>
      </c>
      <c r="F70" s="323" t="s">
        <v>1167</v>
      </c>
      <c r="G70" s="323" t="s">
        <v>311</v>
      </c>
      <c r="H70" s="323">
        <v>2793</v>
      </c>
      <c r="I70" s="323">
        <v>84</v>
      </c>
      <c r="J70" s="323">
        <v>118</v>
      </c>
      <c r="K70" s="325">
        <v>6283</v>
      </c>
      <c r="L70" s="325" t="s">
        <v>853</v>
      </c>
      <c r="M70" s="326">
        <v>131620.0073538507</v>
      </c>
      <c r="N70" s="326">
        <v>115411.75352532942</v>
      </c>
      <c r="O70" s="326">
        <v>38370.5</v>
      </c>
      <c r="P70" s="326">
        <f t="shared" si="1"/>
        <v>38370.5</v>
      </c>
      <c r="Q70" s="839"/>
      <c r="R70" s="323" t="s">
        <v>254</v>
      </c>
      <c r="S70" s="327" t="s">
        <v>255</v>
      </c>
      <c r="T70" s="328">
        <v>11586686.5</v>
      </c>
      <c r="U70" s="329"/>
      <c r="V70" s="593"/>
      <c r="W70" s="594"/>
      <c r="X70" s="594"/>
      <c r="Y70" s="594"/>
      <c r="Z70" s="595"/>
    </row>
    <row r="71" spans="2:26" s="239" customFormat="1" ht="36" x14ac:dyDescent="0.25">
      <c r="B71" s="322">
        <v>64</v>
      </c>
      <c r="C71" s="323" t="s">
        <v>825</v>
      </c>
      <c r="D71" s="324" t="s">
        <v>342</v>
      </c>
      <c r="E71" s="323" t="s">
        <v>310</v>
      </c>
      <c r="F71" s="323" t="s">
        <v>1168</v>
      </c>
      <c r="G71" s="323" t="s">
        <v>311</v>
      </c>
      <c r="H71" s="323">
        <v>2793</v>
      </c>
      <c r="I71" s="323">
        <v>84</v>
      </c>
      <c r="J71" s="323">
        <v>120</v>
      </c>
      <c r="K71" s="325">
        <v>6284</v>
      </c>
      <c r="L71" s="325" t="s">
        <v>853</v>
      </c>
      <c r="M71" s="326">
        <v>139399.5943699214</v>
      </c>
      <c r="N71" s="326">
        <v>117220.56052415911</v>
      </c>
      <c r="O71" s="326">
        <v>40694</v>
      </c>
      <c r="P71" s="326">
        <f t="shared" si="1"/>
        <v>40694</v>
      </c>
      <c r="Q71" s="839"/>
      <c r="R71" s="323" t="s">
        <v>254</v>
      </c>
      <c r="S71" s="327" t="s">
        <v>255</v>
      </c>
      <c r="T71" s="328">
        <v>11586686.5</v>
      </c>
      <c r="U71" s="329"/>
      <c r="V71" s="593"/>
      <c r="W71" s="594"/>
      <c r="X71" s="594"/>
      <c r="Y71" s="594"/>
      <c r="Z71" s="595"/>
    </row>
    <row r="72" spans="2:26" s="239" customFormat="1" ht="36" x14ac:dyDescent="0.25">
      <c r="B72" s="322">
        <v>65</v>
      </c>
      <c r="C72" s="323" t="s">
        <v>825</v>
      </c>
      <c r="D72" s="324" t="s">
        <v>343</v>
      </c>
      <c r="E72" s="323" t="s">
        <v>310</v>
      </c>
      <c r="F72" s="323" t="s">
        <v>1169</v>
      </c>
      <c r="G72" s="323" t="s">
        <v>311</v>
      </c>
      <c r="H72" s="323">
        <v>2793</v>
      </c>
      <c r="I72" s="323">
        <v>84</v>
      </c>
      <c r="J72" s="323">
        <v>122</v>
      </c>
      <c r="K72" s="325">
        <v>6285</v>
      </c>
      <c r="L72" s="325" t="s">
        <v>853</v>
      </c>
      <c r="M72" s="326">
        <v>142287.26655871607</v>
      </c>
      <c r="N72" s="326">
        <v>127816.80331730342</v>
      </c>
      <c r="O72" s="326">
        <v>41152</v>
      </c>
      <c r="P72" s="326">
        <f t="shared" si="1"/>
        <v>41152</v>
      </c>
      <c r="Q72" s="839"/>
      <c r="R72" s="323" t="s">
        <v>254</v>
      </c>
      <c r="S72" s="327" t="s">
        <v>255</v>
      </c>
      <c r="T72" s="328">
        <v>11586686.5</v>
      </c>
      <c r="U72" s="329"/>
      <c r="V72" s="593"/>
      <c r="W72" s="594"/>
      <c r="X72" s="594"/>
      <c r="Y72" s="594"/>
      <c r="Z72" s="595"/>
    </row>
    <row r="73" spans="2:26" s="239" customFormat="1" ht="36" x14ac:dyDescent="0.25">
      <c r="B73" s="322">
        <v>66</v>
      </c>
      <c r="C73" s="323" t="s">
        <v>825</v>
      </c>
      <c r="D73" s="324" t="s">
        <v>344</v>
      </c>
      <c r="E73" s="323" t="s">
        <v>310</v>
      </c>
      <c r="F73" s="323" t="s">
        <v>1170</v>
      </c>
      <c r="G73" s="323" t="s">
        <v>311</v>
      </c>
      <c r="H73" s="323">
        <v>2793</v>
      </c>
      <c r="I73" s="323">
        <v>84</v>
      </c>
      <c r="J73" s="323">
        <v>100</v>
      </c>
      <c r="K73" s="325">
        <v>6274</v>
      </c>
      <c r="L73" s="325" t="s">
        <v>853</v>
      </c>
      <c r="M73" s="326">
        <v>124908.46359616557</v>
      </c>
      <c r="N73" s="326">
        <v>107938.24749016469</v>
      </c>
      <c r="O73" s="326">
        <v>35993.5</v>
      </c>
      <c r="P73" s="326">
        <f t="shared" si="1"/>
        <v>35993.5</v>
      </c>
      <c r="Q73" s="839"/>
      <c r="R73" s="323" t="s">
        <v>254</v>
      </c>
      <c r="S73" s="327" t="s">
        <v>255</v>
      </c>
      <c r="T73" s="328">
        <v>11586686.5</v>
      </c>
      <c r="U73" s="329"/>
      <c r="V73" s="593"/>
      <c r="W73" s="594"/>
      <c r="X73" s="594"/>
      <c r="Y73" s="594"/>
      <c r="Z73" s="595"/>
    </row>
    <row r="74" spans="2:26" s="239" customFormat="1" ht="36" x14ac:dyDescent="0.25">
      <c r="B74" s="322">
        <v>67</v>
      </c>
      <c r="C74" s="323" t="s">
        <v>825</v>
      </c>
      <c r="D74" s="324" t="s">
        <v>345</v>
      </c>
      <c r="E74" s="323" t="s">
        <v>310</v>
      </c>
      <c r="F74" s="323" t="s">
        <v>1171</v>
      </c>
      <c r="G74" s="323" t="s">
        <v>311</v>
      </c>
      <c r="H74" s="323">
        <v>2793</v>
      </c>
      <c r="I74" s="323">
        <v>84</v>
      </c>
      <c r="J74" s="323">
        <v>102</v>
      </c>
      <c r="K74" s="325">
        <v>6275</v>
      </c>
      <c r="L74" s="325" t="s">
        <v>853</v>
      </c>
      <c r="M74" s="326">
        <v>109388.85663789077</v>
      </c>
      <c r="N74" s="326">
        <v>96638.038577475876</v>
      </c>
      <c r="O74" s="326">
        <v>30122.5</v>
      </c>
      <c r="P74" s="326">
        <f t="shared" si="1"/>
        <v>30122.5</v>
      </c>
      <c r="Q74" s="839"/>
      <c r="R74" s="323" t="s">
        <v>254</v>
      </c>
      <c r="S74" s="327" t="s">
        <v>255</v>
      </c>
      <c r="T74" s="328">
        <v>11586686.5</v>
      </c>
      <c r="U74" s="329"/>
      <c r="V74" s="593"/>
      <c r="W74" s="594"/>
      <c r="X74" s="594"/>
      <c r="Y74" s="594"/>
      <c r="Z74" s="595"/>
    </row>
    <row r="75" spans="2:26" s="239" customFormat="1" ht="36" x14ac:dyDescent="0.25">
      <c r="B75" s="322">
        <v>68</v>
      </c>
      <c r="C75" s="323" t="s">
        <v>825</v>
      </c>
      <c r="D75" s="324" t="s">
        <v>346</v>
      </c>
      <c r="E75" s="323" t="s">
        <v>310</v>
      </c>
      <c r="F75" s="323" t="s">
        <v>1172</v>
      </c>
      <c r="G75" s="323" t="s">
        <v>311</v>
      </c>
      <c r="H75" s="323">
        <v>2793</v>
      </c>
      <c r="I75" s="323">
        <v>84</v>
      </c>
      <c r="J75" s="323">
        <v>128</v>
      </c>
      <c r="K75" s="325">
        <v>6288</v>
      </c>
      <c r="L75" s="325" t="s">
        <v>853</v>
      </c>
      <c r="M75" s="326">
        <v>130499.22179424879</v>
      </c>
      <c r="N75" s="326">
        <v>114023.08624622787</v>
      </c>
      <c r="O75" s="326">
        <v>38026</v>
      </c>
      <c r="P75" s="326">
        <f t="shared" si="1"/>
        <v>38026</v>
      </c>
      <c r="Q75" s="839"/>
      <c r="R75" s="323" t="s">
        <v>254</v>
      </c>
      <c r="S75" s="327" t="s">
        <v>255</v>
      </c>
      <c r="T75" s="328">
        <v>11586686.5</v>
      </c>
      <c r="U75" s="329"/>
      <c r="V75" s="593"/>
      <c r="W75" s="594"/>
      <c r="X75" s="594"/>
      <c r="Y75" s="594"/>
      <c r="Z75" s="595"/>
    </row>
    <row r="76" spans="2:26" s="239" customFormat="1" ht="36" x14ac:dyDescent="0.25">
      <c r="B76" s="322">
        <v>69</v>
      </c>
      <c r="C76" s="323" t="s">
        <v>825</v>
      </c>
      <c r="D76" s="324" t="s">
        <v>347</v>
      </c>
      <c r="E76" s="323" t="s">
        <v>310</v>
      </c>
      <c r="F76" s="323" t="s">
        <v>1173</v>
      </c>
      <c r="G76" s="323" t="s">
        <v>311</v>
      </c>
      <c r="H76" s="323">
        <v>2793</v>
      </c>
      <c r="I76" s="323">
        <v>84</v>
      </c>
      <c r="J76" s="323">
        <v>130</v>
      </c>
      <c r="K76" s="325">
        <v>6289</v>
      </c>
      <c r="L76" s="325" t="s">
        <v>853</v>
      </c>
      <c r="M76" s="326">
        <v>142577.3482482112</v>
      </c>
      <c r="N76" s="326">
        <v>114347.11280601821</v>
      </c>
      <c r="O76" s="326">
        <v>39526</v>
      </c>
      <c r="P76" s="326">
        <f t="shared" si="1"/>
        <v>39526</v>
      </c>
      <c r="Q76" s="839"/>
      <c r="R76" s="323" t="s">
        <v>254</v>
      </c>
      <c r="S76" s="327" t="s">
        <v>255</v>
      </c>
      <c r="T76" s="328">
        <v>11586686.5</v>
      </c>
      <c r="U76" s="329"/>
      <c r="V76" s="593"/>
      <c r="W76" s="594"/>
      <c r="X76" s="594"/>
      <c r="Y76" s="594"/>
      <c r="Z76" s="595"/>
    </row>
    <row r="77" spans="2:26" s="239" customFormat="1" ht="36" x14ac:dyDescent="0.25">
      <c r="B77" s="322">
        <v>70</v>
      </c>
      <c r="C77" s="323" t="s">
        <v>825</v>
      </c>
      <c r="D77" s="324" t="s">
        <v>348</v>
      </c>
      <c r="E77" s="323" t="s">
        <v>310</v>
      </c>
      <c r="F77" s="323" t="s">
        <v>1174</v>
      </c>
      <c r="G77" s="323" t="s">
        <v>311</v>
      </c>
      <c r="H77" s="323">
        <v>2793</v>
      </c>
      <c r="I77" s="323">
        <v>84</v>
      </c>
      <c r="J77" s="323">
        <v>132</v>
      </c>
      <c r="K77" s="325">
        <v>6290</v>
      </c>
      <c r="L77" s="325" t="s">
        <v>853</v>
      </c>
      <c r="M77" s="326">
        <v>142577.3482482112</v>
      </c>
      <c r="N77" s="326">
        <v>116550.70848459251</v>
      </c>
      <c r="O77" s="326">
        <v>39526</v>
      </c>
      <c r="P77" s="326">
        <f t="shared" si="1"/>
        <v>39526</v>
      </c>
      <c r="Q77" s="839"/>
      <c r="R77" s="323" t="s">
        <v>254</v>
      </c>
      <c r="S77" s="327" t="s">
        <v>255</v>
      </c>
      <c r="T77" s="328">
        <v>11586686.5</v>
      </c>
      <c r="U77" s="329"/>
      <c r="V77" s="593"/>
      <c r="W77" s="594"/>
      <c r="X77" s="594"/>
      <c r="Y77" s="594"/>
      <c r="Z77" s="595"/>
    </row>
    <row r="78" spans="2:26" s="239" customFormat="1" ht="36" x14ac:dyDescent="0.25">
      <c r="B78" s="322">
        <v>71</v>
      </c>
      <c r="C78" s="323" t="s">
        <v>825</v>
      </c>
      <c r="D78" s="324" t="s">
        <v>349</v>
      </c>
      <c r="E78" s="323" t="s">
        <v>310</v>
      </c>
      <c r="F78" s="323" t="s">
        <v>1175</v>
      </c>
      <c r="G78" s="323" t="s">
        <v>311</v>
      </c>
      <c r="H78" s="323">
        <v>2793</v>
      </c>
      <c r="I78" s="323">
        <v>84</v>
      </c>
      <c r="J78" s="323">
        <v>134</v>
      </c>
      <c r="K78" s="325">
        <v>6291</v>
      </c>
      <c r="L78" s="325" t="s">
        <v>853</v>
      </c>
      <c r="M78" s="326">
        <v>130855.2317942488</v>
      </c>
      <c r="N78" s="326">
        <v>114211.11980610622</v>
      </c>
      <c r="O78" s="326">
        <v>38066.5</v>
      </c>
      <c r="P78" s="326">
        <f t="shared" si="1"/>
        <v>38066.5</v>
      </c>
      <c r="Q78" s="839"/>
      <c r="R78" s="323" t="s">
        <v>254</v>
      </c>
      <c r="S78" s="327" t="s">
        <v>255</v>
      </c>
      <c r="T78" s="328">
        <v>11586686.5</v>
      </c>
      <c r="U78" s="329"/>
      <c r="V78" s="593"/>
      <c r="W78" s="594"/>
      <c r="X78" s="594"/>
      <c r="Y78" s="594"/>
      <c r="Z78" s="595"/>
    </row>
    <row r="79" spans="2:26" s="239" customFormat="1" ht="36" x14ac:dyDescent="0.25">
      <c r="B79" s="322">
        <v>72</v>
      </c>
      <c r="C79" s="323" t="s">
        <v>825</v>
      </c>
      <c r="D79" s="324" t="s">
        <v>350</v>
      </c>
      <c r="E79" s="323" t="s">
        <v>310</v>
      </c>
      <c r="F79" s="323" t="s">
        <v>1176</v>
      </c>
      <c r="G79" s="323" t="s">
        <v>311</v>
      </c>
      <c r="H79" s="323">
        <v>2793</v>
      </c>
      <c r="I79" s="323">
        <v>84</v>
      </c>
      <c r="J79" s="323">
        <v>136</v>
      </c>
      <c r="K79" s="325">
        <v>6292</v>
      </c>
      <c r="L79" s="325" t="s">
        <v>853</v>
      </c>
      <c r="M79" s="326">
        <v>140230.28655871609</v>
      </c>
      <c r="N79" s="326">
        <v>121733.65196123919</v>
      </c>
      <c r="O79" s="326">
        <v>40918</v>
      </c>
      <c r="P79" s="326">
        <f t="shared" si="1"/>
        <v>40918</v>
      </c>
      <c r="Q79" s="839"/>
      <c r="R79" s="323" t="s">
        <v>254</v>
      </c>
      <c r="S79" s="327" t="s">
        <v>255</v>
      </c>
      <c r="T79" s="328">
        <v>11586686.5</v>
      </c>
      <c r="U79" s="329"/>
      <c r="V79" s="593"/>
      <c r="W79" s="594"/>
      <c r="X79" s="594"/>
      <c r="Y79" s="594"/>
      <c r="Z79" s="595"/>
    </row>
    <row r="80" spans="2:26" s="239" customFormat="1" ht="36" x14ac:dyDescent="0.25">
      <c r="B80" s="322">
        <v>73</v>
      </c>
      <c r="C80" s="323" t="s">
        <v>825</v>
      </c>
      <c r="D80" s="324" t="s">
        <v>351</v>
      </c>
      <c r="E80" s="323" t="s">
        <v>310</v>
      </c>
      <c r="F80" s="323" t="s">
        <v>1177</v>
      </c>
      <c r="G80" s="323" t="s">
        <v>311</v>
      </c>
      <c r="H80" s="323">
        <v>2793</v>
      </c>
      <c r="I80" s="323">
        <v>84</v>
      </c>
      <c r="J80" s="323">
        <v>138</v>
      </c>
      <c r="K80" s="325">
        <v>6293</v>
      </c>
      <c r="L80" s="325" t="s">
        <v>853</v>
      </c>
      <c r="M80" s="326">
        <v>148708.71436992142</v>
      </c>
      <c r="N80" s="326">
        <v>117873.02376373699</v>
      </c>
      <c r="O80" s="326">
        <v>41753</v>
      </c>
      <c r="P80" s="326">
        <f t="shared" si="1"/>
        <v>41753</v>
      </c>
      <c r="Q80" s="839"/>
      <c r="R80" s="323" t="s">
        <v>254</v>
      </c>
      <c r="S80" s="327" t="s">
        <v>255</v>
      </c>
      <c r="T80" s="328">
        <v>11586686.5</v>
      </c>
      <c r="U80" s="329"/>
      <c r="V80" s="593"/>
      <c r="W80" s="594"/>
      <c r="X80" s="594"/>
      <c r="Y80" s="594"/>
      <c r="Z80" s="595"/>
    </row>
    <row r="81" spans="2:26" s="239" customFormat="1" ht="36" x14ac:dyDescent="0.25">
      <c r="B81" s="322">
        <v>74</v>
      </c>
      <c r="C81" s="323" t="s">
        <v>825</v>
      </c>
      <c r="D81" s="324" t="s">
        <v>352</v>
      </c>
      <c r="E81" s="323" t="s">
        <v>310</v>
      </c>
      <c r="F81" s="323" t="s">
        <v>1178</v>
      </c>
      <c r="G81" s="323" t="s">
        <v>311</v>
      </c>
      <c r="H81" s="323">
        <v>2793</v>
      </c>
      <c r="I81" s="323">
        <v>84</v>
      </c>
      <c r="J81" s="323">
        <v>140</v>
      </c>
      <c r="K81" s="325">
        <v>6294</v>
      </c>
      <c r="L81" s="325" t="s">
        <v>853</v>
      </c>
      <c r="M81" s="326">
        <v>132384.77824821119</v>
      </c>
      <c r="N81" s="326">
        <v>115106.0252455272</v>
      </c>
      <c r="O81" s="326">
        <v>38366.5</v>
      </c>
      <c r="P81" s="326">
        <f t="shared" si="1"/>
        <v>38366.5</v>
      </c>
      <c r="Q81" s="839"/>
      <c r="R81" s="323" t="s">
        <v>254</v>
      </c>
      <c r="S81" s="327" t="s">
        <v>255</v>
      </c>
      <c r="T81" s="328">
        <v>11586686.5</v>
      </c>
      <c r="U81" s="329"/>
      <c r="V81" s="593"/>
      <c r="W81" s="594"/>
      <c r="X81" s="594"/>
      <c r="Y81" s="594"/>
      <c r="Z81" s="595"/>
    </row>
    <row r="82" spans="2:26" s="239" customFormat="1" ht="36" x14ac:dyDescent="0.25">
      <c r="B82" s="322">
        <v>75</v>
      </c>
      <c r="C82" s="323" t="s">
        <v>825</v>
      </c>
      <c r="D82" s="324" t="s">
        <v>353</v>
      </c>
      <c r="E82" s="323" t="s">
        <v>310</v>
      </c>
      <c r="F82" s="323" t="s">
        <v>1179</v>
      </c>
      <c r="G82" s="323" t="s">
        <v>311</v>
      </c>
      <c r="H82" s="323">
        <v>2793</v>
      </c>
      <c r="I82" s="323">
        <v>84</v>
      </c>
      <c r="J82" s="323">
        <v>142</v>
      </c>
      <c r="K82" s="325">
        <v>6295</v>
      </c>
      <c r="L82" s="325" t="s">
        <v>853</v>
      </c>
      <c r="M82" s="326">
        <v>130327.80150659676</v>
      </c>
      <c r="N82" s="326">
        <v>114150.34480614554</v>
      </c>
      <c r="O82" s="326">
        <v>37957.5</v>
      </c>
      <c r="P82" s="326">
        <f t="shared" si="1"/>
        <v>37957.5</v>
      </c>
      <c r="Q82" s="839"/>
      <c r="R82" s="323" t="s">
        <v>254</v>
      </c>
      <c r="S82" s="327" t="s">
        <v>255</v>
      </c>
      <c r="T82" s="328">
        <v>11586686.5</v>
      </c>
      <c r="U82" s="329"/>
      <c r="V82" s="593"/>
      <c r="W82" s="594"/>
      <c r="X82" s="594"/>
      <c r="Y82" s="594"/>
      <c r="Z82" s="595"/>
    </row>
    <row r="83" spans="2:26" s="239" customFormat="1" ht="36" x14ac:dyDescent="0.25">
      <c r="B83" s="322">
        <v>76</v>
      </c>
      <c r="C83" s="323" t="s">
        <v>825</v>
      </c>
      <c r="D83" s="324" t="s">
        <v>354</v>
      </c>
      <c r="E83" s="323" t="s">
        <v>310</v>
      </c>
      <c r="F83" s="323" t="s">
        <v>1180</v>
      </c>
      <c r="G83" s="323" t="s">
        <v>311</v>
      </c>
      <c r="H83" s="323">
        <v>2793</v>
      </c>
      <c r="I83" s="323">
        <v>84</v>
      </c>
      <c r="J83" s="323">
        <v>144</v>
      </c>
      <c r="K83" s="325">
        <v>6296</v>
      </c>
      <c r="L83" s="325" t="s">
        <v>853</v>
      </c>
      <c r="M83" s="326">
        <v>150818.43655871609</v>
      </c>
      <c r="N83" s="326">
        <v>121616.96396131467</v>
      </c>
      <c r="O83" s="326">
        <v>42122.5</v>
      </c>
      <c r="P83" s="326">
        <f t="shared" si="1"/>
        <v>42122.5</v>
      </c>
      <c r="Q83" s="839"/>
      <c r="R83" s="323" t="s">
        <v>254</v>
      </c>
      <c r="S83" s="327" t="s">
        <v>255</v>
      </c>
      <c r="T83" s="328">
        <v>11586686.5</v>
      </c>
      <c r="U83" s="329"/>
      <c r="V83" s="593"/>
      <c r="W83" s="594"/>
      <c r="X83" s="594"/>
      <c r="Y83" s="594"/>
      <c r="Z83" s="595"/>
    </row>
    <row r="84" spans="2:26" s="239" customFormat="1" ht="36" x14ac:dyDescent="0.25">
      <c r="B84" s="322">
        <v>77</v>
      </c>
      <c r="C84" s="323" t="s">
        <v>825</v>
      </c>
      <c r="D84" s="324" t="s">
        <v>355</v>
      </c>
      <c r="E84" s="323" t="s">
        <v>310</v>
      </c>
      <c r="F84" s="323" t="s">
        <v>1181</v>
      </c>
      <c r="G84" s="323" t="s">
        <v>311</v>
      </c>
      <c r="H84" s="323">
        <v>2793</v>
      </c>
      <c r="I84" s="323">
        <v>84</v>
      </c>
      <c r="J84" s="323">
        <v>146</v>
      </c>
      <c r="K84" s="325">
        <v>6297</v>
      </c>
      <c r="L84" s="325" t="s">
        <v>853</v>
      </c>
      <c r="M84" s="326">
        <v>137711.81512045587</v>
      </c>
      <c r="N84" s="326">
        <v>115106.0252455272</v>
      </c>
      <c r="O84" s="326">
        <v>40386.5</v>
      </c>
      <c r="P84" s="326">
        <f t="shared" si="1"/>
        <v>40386.5</v>
      </c>
      <c r="Q84" s="839"/>
      <c r="R84" s="323" t="s">
        <v>254</v>
      </c>
      <c r="S84" s="327" t="s">
        <v>255</v>
      </c>
      <c r="T84" s="328">
        <v>11586686.5</v>
      </c>
      <c r="U84" s="329"/>
      <c r="V84" s="593"/>
      <c r="W84" s="594"/>
      <c r="X84" s="594"/>
      <c r="Y84" s="594"/>
      <c r="Z84" s="595"/>
    </row>
    <row r="85" spans="2:26" s="239" customFormat="1" ht="36" x14ac:dyDescent="0.25">
      <c r="B85" s="322">
        <v>78</v>
      </c>
      <c r="C85" s="323" t="s">
        <v>825</v>
      </c>
      <c r="D85" s="324" t="s">
        <v>356</v>
      </c>
      <c r="E85" s="323" t="s">
        <v>310</v>
      </c>
      <c r="F85" s="323" t="s">
        <v>1182</v>
      </c>
      <c r="G85" s="323" t="s">
        <v>311</v>
      </c>
      <c r="H85" s="323">
        <v>2793</v>
      </c>
      <c r="I85" s="323">
        <v>84</v>
      </c>
      <c r="J85" s="323">
        <v>124</v>
      </c>
      <c r="K85" s="325">
        <v>6286</v>
      </c>
      <c r="L85" s="325" t="s">
        <v>853</v>
      </c>
      <c r="M85" s="326">
        <v>125620.498405233</v>
      </c>
      <c r="N85" s="326">
        <v>109048.9342094461</v>
      </c>
      <c r="O85" s="326">
        <v>36407</v>
      </c>
      <c r="P85" s="326">
        <f t="shared" si="1"/>
        <v>36407</v>
      </c>
      <c r="Q85" s="839"/>
      <c r="R85" s="323" t="s">
        <v>254</v>
      </c>
      <c r="S85" s="327" t="s">
        <v>255</v>
      </c>
      <c r="T85" s="328">
        <v>11586686.5</v>
      </c>
      <c r="U85" s="329"/>
      <c r="V85" s="593"/>
      <c r="W85" s="594"/>
      <c r="X85" s="594"/>
      <c r="Y85" s="594"/>
      <c r="Z85" s="595"/>
    </row>
    <row r="86" spans="2:26" s="239" customFormat="1" ht="36" x14ac:dyDescent="0.25">
      <c r="B86" s="322">
        <v>79</v>
      </c>
      <c r="C86" s="323" t="s">
        <v>825</v>
      </c>
      <c r="D86" s="324" t="s">
        <v>357</v>
      </c>
      <c r="E86" s="323" t="s">
        <v>310</v>
      </c>
      <c r="F86" s="323" t="s">
        <v>1183</v>
      </c>
      <c r="G86" s="323" t="s">
        <v>311</v>
      </c>
      <c r="H86" s="323">
        <v>2793</v>
      </c>
      <c r="I86" s="323">
        <v>84</v>
      </c>
      <c r="J86" s="323">
        <v>126</v>
      </c>
      <c r="K86" s="325">
        <v>6287</v>
      </c>
      <c r="L86" s="325" t="s">
        <v>853</v>
      </c>
      <c r="M86" s="326">
        <v>109006.46663789077</v>
      </c>
      <c r="N86" s="326">
        <v>95232.811898385058</v>
      </c>
      <c r="O86" s="326">
        <v>30079</v>
      </c>
      <c r="P86" s="326">
        <f t="shared" si="1"/>
        <v>30079</v>
      </c>
      <c r="Q86" s="839"/>
      <c r="R86" s="323" t="s">
        <v>254</v>
      </c>
      <c r="S86" s="327" t="s">
        <v>255</v>
      </c>
      <c r="T86" s="328">
        <v>11586686.5</v>
      </c>
      <c r="U86" s="329"/>
      <c r="V86" s="593"/>
      <c r="W86" s="594"/>
      <c r="X86" s="594"/>
      <c r="Y86" s="594"/>
      <c r="Z86" s="595"/>
    </row>
    <row r="87" spans="2:26" s="239" customFormat="1" ht="36" x14ac:dyDescent="0.25">
      <c r="B87" s="322">
        <v>80</v>
      </c>
      <c r="C87" s="323" t="s">
        <v>825</v>
      </c>
      <c r="D87" s="324" t="s">
        <v>358</v>
      </c>
      <c r="E87" s="323" t="s">
        <v>310</v>
      </c>
      <c r="F87" s="323" t="s">
        <v>1184</v>
      </c>
      <c r="G87" s="323" t="s">
        <v>311</v>
      </c>
      <c r="H87" s="323">
        <v>2793</v>
      </c>
      <c r="I87" s="323">
        <v>84</v>
      </c>
      <c r="J87" s="323">
        <v>152</v>
      </c>
      <c r="K87" s="325">
        <v>6300</v>
      </c>
      <c r="L87" s="325" t="s">
        <v>853</v>
      </c>
      <c r="M87" s="326">
        <v>190151.47828145814</v>
      </c>
      <c r="N87" s="326">
        <v>134653.70195287999</v>
      </c>
      <c r="O87" s="326">
        <v>52487.5</v>
      </c>
      <c r="P87" s="326">
        <f t="shared" si="1"/>
        <v>52487.5</v>
      </c>
      <c r="Q87" s="839"/>
      <c r="R87" s="323" t="s">
        <v>254</v>
      </c>
      <c r="S87" s="327" t="s">
        <v>255</v>
      </c>
      <c r="T87" s="328">
        <v>11586686.5</v>
      </c>
      <c r="U87" s="329"/>
      <c r="V87" s="593"/>
      <c r="W87" s="594"/>
      <c r="X87" s="594"/>
      <c r="Y87" s="594"/>
      <c r="Z87" s="595"/>
    </row>
    <row r="88" spans="2:26" s="239" customFormat="1" ht="36" x14ac:dyDescent="0.25">
      <c r="B88" s="322">
        <v>81</v>
      </c>
      <c r="C88" s="323" t="s">
        <v>825</v>
      </c>
      <c r="D88" s="324" t="s">
        <v>359</v>
      </c>
      <c r="E88" s="323" t="s">
        <v>310</v>
      </c>
      <c r="F88" s="323" t="s">
        <v>1185</v>
      </c>
      <c r="G88" s="323" t="s">
        <v>311</v>
      </c>
      <c r="H88" s="323">
        <v>2793</v>
      </c>
      <c r="I88" s="323">
        <v>84</v>
      </c>
      <c r="J88" s="323">
        <v>154</v>
      </c>
      <c r="K88" s="325">
        <v>6301</v>
      </c>
      <c r="L88" s="325" t="s">
        <v>853</v>
      </c>
      <c r="M88" s="326">
        <v>141140.10602801215</v>
      </c>
      <c r="N88" s="326">
        <v>116774.42340444778</v>
      </c>
      <c r="O88" s="326">
        <v>39471</v>
      </c>
      <c r="P88" s="326">
        <f t="shared" si="1"/>
        <v>39471</v>
      </c>
      <c r="Q88" s="839"/>
      <c r="R88" s="323" t="s">
        <v>254</v>
      </c>
      <c r="S88" s="327" t="s">
        <v>255</v>
      </c>
      <c r="T88" s="328">
        <v>11586686.5</v>
      </c>
      <c r="U88" s="329"/>
      <c r="V88" s="593"/>
      <c r="W88" s="594"/>
      <c r="X88" s="594"/>
      <c r="Y88" s="594"/>
      <c r="Z88" s="595"/>
    </row>
    <row r="89" spans="2:26" s="239" customFormat="1" ht="36" x14ac:dyDescent="0.25">
      <c r="B89" s="322">
        <v>82</v>
      </c>
      <c r="C89" s="323" t="s">
        <v>825</v>
      </c>
      <c r="D89" s="324" t="s">
        <v>360</v>
      </c>
      <c r="E89" s="323" t="s">
        <v>310</v>
      </c>
      <c r="F89" s="323" t="s">
        <v>1186</v>
      </c>
      <c r="G89" s="323" t="s">
        <v>311</v>
      </c>
      <c r="H89" s="323">
        <v>2793</v>
      </c>
      <c r="I89" s="323">
        <v>84</v>
      </c>
      <c r="J89" s="323">
        <v>156</v>
      </c>
      <c r="K89" s="325">
        <v>6302</v>
      </c>
      <c r="L89" s="325" t="s">
        <v>853</v>
      </c>
      <c r="M89" s="326">
        <v>149420.74749767673</v>
      </c>
      <c r="N89" s="326">
        <v>118756.66652316524</v>
      </c>
      <c r="O89" s="326">
        <v>39520</v>
      </c>
      <c r="P89" s="326">
        <f t="shared" si="1"/>
        <v>39520</v>
      </c>
      <c r="Q89" s="839"/>
      <c r="R89" s="323" t="s">
        <v>254</v>
      </c>
      <c r="S89" s="327" t="s">
        <v>255</v>
      </c>
      <c r="T89" s="328">
        <v>11586686.5</v>
      </c>
      <c r="U89" s="329"/>
      <c r="V89" s="593"/>
      <c r="W89" s="594"/>
      <c r="X89" s="594"/>
      <c r="Y89" s="594"/>
      <c r="Z89" s="595"/>
    </row>
    <row r="90" spans="2:26" s="239" customFormat="1" ht="36" x14ac:dyDescent="0.25">
      <c r="B90" s="322">
        <v>83</v>
      </c>
      <c r="C90" s="323" t="s">
        <v>825</v>
      </c>
      <c r="D90" s="324" t="s">
        <v>361</v>
      </c>
      <c r="E90" s="323" t="s">
        <v>310</v>
      </c>
      <c r="F90" s="323" t="s">
        <v>1187</v>
      </c>
      <c r="G90" s="323" t="s">
        <v>311</v>
      </c>
      <c r="H90" s="323">
        <v>2793</v>
      </c>
      <c r="I90" s="323">
        <v>84</v>
      </c>
      <c r="J90" s="323">
        <v>158</v>
      </c>
      <c r="K90" s="325">
        <v>6303</v>
      </c>
      <c r="L90" s="325" t="s">
        <v>853</v>
      </c>
      <c r="M90" s="326">
        <v>120702.21553689556</v>
      </c>
      <c r="N90" s="326">
        <v>108176.36537001065</v>
      </c>
      <c r="O90" s="326">
        <v>31952</v>
      </c>
      <c r="P90" s="326">
        <f t="shared" si="1"/>
        <v>31952</v>
      </c>
      <c r="Q90" s="839"/>
      <c r="R90" s="323" t="s">
        <v>254</v>
      </c>
      <c r="S90" s="327" t="s">
        <v>255</v>
      </c>
      <c r="T90" s="328">
        <v>11586686.5</v>
      </c>
      <c r="U90" s="329"/>
      <c r="V90" s="593"/>
      <c r="W90" s="594"/>
      <c r="X90" s="594"/>
      <c r="Y90" s="594"/>
      <c r="Z90" s="595"/>
    </row>
    <row r="91" spans="2:26" s="239" customFormat="1" ht="36" x14ac:dyDescent="0.25">
      <c r="B91" s="322">
        <v>84</v>
      </c>
      <c r="C91" s="323" t="s">
        <v>825</v>
      </c>
      <c r="D91" s="324" t="s">
        <v>362</v>
      </c>
      <c r="E91" s="323" t="s">
        <v>310</v>
      </c>
      <c r="F91" s="323" t="s">
        <v>1188</v>
      </c>
      <c r="G91" s="323" t="s">
        <v>311</v>
      </c>
      <c r="H91" s="323">
        <v>2793</v>
      </c>
      <c r="I91" s="323">
        <v>84</v>
      </c>
      <c r="J91" s="323">
        <v>160</v>
      </c>
      <c r="K91" s="325">
        <v>6304</v>
      </c>
      <c r="L91" s="325" t="s">
        <v>853</v>
      </c>
      <c r="M91" s="326">
        <v>199500.16828145814</v>
      </c>
      <c r="N91" s="326">
        <v>120903.30244177641</v>
      </c>
      <c r="O91" s="326">
        <v>53551</v>
      </c>
      <c r="P91" s="326">
        <f t="shared" si="1"/>
        <v>53551</v>
      </c>
      <c r="Q91" s="839"/>
      <c r="R91" s="323" t="s">
        <v>254</v>
      </c>
      <c r="S91" s="327" t="s">
        <v>255</v>
      </c>
      <c r="T91" s="328">
        <v>11586686.5</v>
      </c>
      <c r="U91" s="329"/>
      <c r="V91" s="593"/>
      <c r="W91" s="594"/>
      <c r="X91" s="594"/>
      <c r="Y91" s="594"/>
      <c r="Z91" s="595"/>
    </row>
    <row r="92" spans="2:26" s="239" customFormat="1" ht="36" x14ac:dyDescent="0.25">
      <c r="B92" s="322">
        <v>85</v>
      </c>
      <c r="C92" s="323" t="s">
        <v>825</v>
      </c>
      <c r="D92" s="324" t="s">
        <v>363</v>
      </c>
      <c r="E92" s="323" t="s">
        <v>310</v>
      </c>
      <c r="F92" s="323" t="s">
        <v>1189</v>
      </c>
      <c r="G92" s="323" t="s">
        <v>311</v>
      </c>
      <c r="H92" s="323">
        <v>2793</v>
      </c>
      <c r="I92" s="323">
        <v>84</v>
      </c>
      <c r="J92" s="323">
        <v>162</v>
      </c>
      <c r="K92" s="325">
        <v>6305</v>
      </c>
      <c r="L92" s="325" t="s">
        <v>853</v>
      </c>
      <c r="M92" s="326">
        <v>141060.99602801216</v>
      </c>
      <c r="N92" s="326">
        <v>116765.84340445332</v>
      </c>
      <c r="O92" s="326">
        <v>39462</v>
      </c>
      <c r="P92" s="326">
        <f t="shared" si="1"/>
        <v>39462</v>
      </c>
      <c r="Q92" s="839"/>
      <c r="R92" s="323" t="s">
        <v>254</v>
      </c>
      <c r="S92" s="327" t="s">
        <v>255</v>
      </c>
      <c r="T92" s="328">
        <v>11586686.5</v>
      </c>
      <c r="U92" s="329"/>
      <c r="V92" s="593"/>
      <c r="W92" s="594"/>
      <c r="X92" s="594"/>
      <c r="Y92" s="594"/>
      <c r="Z92" s="595"/>
    </row>
    <row r="93" spans="2:26" s="239" customFormat="1" ht="36" x14ac:dyDescent="0.25">
      <c r="B93" s="322">
        <v>86</v>
      </c>
      <c r="C93" s="323" t="s">
        <v>825</v>
      </c>
      <c r="D93" s="324" t="s">
        <v>364</v>
      </c>
      <c r="E93" s="323" t="s">
        <v>310</v>
      </c>
      <c r="F93" s="323" t="s">
        <v>1190</v>
      </c>
      <c r="G93" s="323" t="s">
        <v>311</v>
      </c>
      <c r="H93" s="323">
        <v>2793</v>
      </c>
      <c r="I93" s="323">
        <v>84</v>
      </c>
      <c r="J93" s="323">
        <v>164</v>
      </c>
      <c r="K93" s="325">
        <v>6306</v>
      </c>
      <c r="L93" s="325" t="s">
        <v>853</v>
      </c>
      <c r="M93" s="326">
        <v>143460.79749767671</v>
      </c>
      <c r="N93" s="326">
        <v>117100.25748423694</v>
      </c>
      <c r="O93" s="326">
        <v>39742</v>
      </c>
      <c r="P93" s="326">
        <f t="shared" si="1"/>
        <v>39742</v>
      </c>
      <c r="Q93" s="839"/>
      <c r="R93" s="323" t="s">
        <v>254</v>
      </c>
      <c r="S93" s="327" t="s">
        <v>255</v>
      </c>
      <c r="T93" s="328">
        <v>11586686.5</v>
      </c>
      <c r="U93" s="329"/>
      <c r="V93" s="593"/>
      <c r="W93" s="594"/>
      <c r="X93" s="594"/>
      <c r="Y93" s="594"/>
      <c r="Z93" s="595"/>
    </row>
    <row r="94" spans="2:26" s="239" customFormat="1" ht="36" x14ac:dyDescent="0.25">
      <c r="B94" s="322">
        <v>87</v>
      </c>
      <c r="C94" s="323" t="s">
        <v>825</v>
      </c>
      <c r="D94" s="324" t="s">
        <v>365</v>
      </c>
      <c r="E94" s="323" t="s">
        <v>310</v>
      </c>
      <c r="F94" s="323" t="s">
        <v>1191</v>
      </c>
      <c r="G94" s="323" t="s">
        <v>311</v>
      </c>
      <c r="H94" s="323">
        <v>2793</v>
      </c>
      <c r="I94" s="323">
        <v>84</v>
      </c>
      <c r="J94" s="323">
        <v>166</v>
      </c>
      <c r="K94" s="325">
        <v>6307</v>
      </c>
      <c r="L94" s="325" t="s">
        <v>853</v>
      </c>
      <c r="M94" s="326">
        <v>120702.21553689556</v>
      </c>
      <c r="N94" s="326">
        <v>116746.53840446581</v>
      </c>
      <c r="O94" s="326">
        <v>31952</v>
      </c>
      <c r="P94" s="326">
        <f t="shared" si="1"/>
        <v>31952</v>
      </c>
      <c r="Q94" s="839"/>
      <c r="R94" s="323" t="s">
        <v>254</v>
      </c>
      <c r="S94" s="327" t="s">
        <v>255</v>
      </c>
      <c r="T94" s="328">
        <v>11586686.5</v>
      </c>
      <c r="U94" s="329"/>
      <c r="V94" s="593"/>
      <c r="W94" s="594"/>
      <c r="X94" s="594"/>
      <c r="Y94" s="594"/>
      <c r="Z94" s="595"/>
    </row>
    <row r="95" spans="2:26" s="239" customFormat="1" ht="36" x14ac:dyDescent="0.25">
      <c r="B95" s="322">
        <v>88</v>
      </c>
      <c r="C95" s="323" t="s">
        <v>825</v>
      </c>
      <c r="D95" s="324" t="s">
        <v>366</v>
      </c>
      <c r="E95" s="323" t="s">
        <v>310</v>
      </c>
      <c r="F95" s="323" t="s">
        <v>1192</v>
      </c>
      <c r="G95" s="323" t="s">
        <v>311</v>
      </c>
      <c r="H95" s="323">
        <v>2793</v>
      </c>
      <c r="I95" s="323">
        <v>84</v>
      </c>
      <c r="J95" s="323">
        <v>168</v>
      </c>
      <c r="K95" s="325">
        <v>6308</v>
      </c>
      <c r="L95" s="325" t="s">
        <v>853</v>
      </c>
      <c r="M95" s="326">
        <v>142577.34749767673</v>
      </c>
      <c r="N95" s="326">
        <v>117083.09748424805</v>
      </c>
      <c r="O95" s="326">
        <v>39641.5</v>
      </c>
      <c r="P95" s="326">
        <f t="shared" si="1"/>
        <v>39641.5</v>
      </c>
      <c r="Q95" s="839"/>
      <c r="R95" s="323" t="s">
        <v>254</v>
      </c>
      <c r="S95" s="327" t="s">
        <v>255</v>
      </c>
      <c r="T95" s="328">
        <v>11586686.5</v>
      </c>
      <c r="U95" s="329"/>
      <c r="V95" s="593"/>
      <c r="W95" s="594"/>
      <c r="X95" s="594"/>
      <c r="Y95" s="594"/>
      <c r="Z95" s="595"/>
    </row>
    <row r="96" spans="2:26" s="239" customFormat="1" ht="36" x14ac:dyDescent="0.25">
      <c r="B96" s="322">
        <v>89</v>
      </c>
      <c r="C96" s="323" t="s">
        <v>825</v>
      </c>
      <c r="D96" s="324" t="s">
        <v>367</v>
      </c>
      <c r="E96" s="323" t="s">
        <v>310</v>
      </c>
      <c r="F96" s="323" t="s">
        <v>1193</v>
      </c>
      <c r="G96" s="323" t="s">
        <v>311</v>
      </c>
      <c r="H96" s="323">
        <v>2793</v>
      </c>
      <c r="I96" s="323">
        <v>84</v>
      </c>
      <c r="J96" s="323">
        <v>170</v>
      </c>
      <c r="K96" s="325">
        <v>6309</v>
      </c>
      <c r="L96" s="325" t="s">
        <v>853</v>
      </c>
      <c r="M96" s="326">
        <v>120926.37553689556</v>
      </c>
      <c r="N96" s="326">
        <v>116746.53840446581</v>
      </c>
      <c r="O96" s="326">
        <v>31977.5</v>
      </c>
      <c r="P96" s="326">
        <f t="shared" si="1"/>
        <v>31977.5</v>
      </c>
      <c r="Q96" s="839"/>
      <c r="R96" s="323" t="s">
        <v>254</v>
      </c>
      <c r="S96" s="327" t="s">
        <v>255</v>
      </c>
      <c r="T96" s="328">
        <v>11586686.5</v>
      </c>
      <c r="U96" s="329"/>
      <c r="V96" s="593"/>
      <c r="W96" s="594"/>
      <c r="X96" s="594"/>
      <c r="Y96" s="594"/>
      <c r="Z96" s="595"/>
    </row>
    <row r="97" spans="2:26" s="239" customFormat="1" ht="36" x14ac:dyDescent="0.25">
      <c r="B97" s="322">
        <v>90</v>
      </c>
      <c r="C97" s="323" t="s">
        <v>825</v>
      </c>
      <c r="D97" s="324" t="s">
        <v>368</v>
      </c>
      <c r="E97" s="323" t="s">
        <v>310</v>
      </c>
      <c r="F97" s="323" t="s">
        <v>1194</v>
      </c>
      <c r="G97" s="323" t="s">
        <v>311</v>
      </c>
      <c r="H97" s="323">
        <v>2793</v>
      </c>
      <c r="I97" s="323">
        <v>84</v>
      </c>
      <c r="J97" s="323">
        <v>148</v>
      </c>
      <c r="K97" s="325">
        <v>6298</v>
      </c>
      <c r="L97" s="325" t="s">
        <v>853</v>
      </c>
      <c r="M97" s="326">
        <v>179378.73570364766</v>
      </c>
      <c r="N97" s="326">
        <v>135432.97187237578</v>
      </c>
      <c r="O97" s="326">
        <v>50068.5</v>
      </c>
      <c r="P97" s="326">
        <f t="shared" si="1"/>
        <v>50068.5</v>
      </c>
      <c r="Q97" s="839"/>
      <c r="R97" s="323" t="s">
        <v>254</v>
      </c>
      <c r="S97" s="327" t="s">
        <v>255</v>
      </c>
      <c r="T97" s="328">
        <v>11586686.5</v>
      </c>
      <c r="U97" s="329"/>
      <c r="V97" s="593"/>
      <c r="W97" s="594"/>
      <c r="X97" s="594"/>
      <c r="Y97" s="594"/>
      <c r="Z97" s="595"/>
    </row>
    <row r="98" spans="2:26" s="239" customFormat="1" ht="36" x14ac:dyDescent="0.25">
      <c r="B98" s="322">
        <v>91</v>
      </c>
      <c r="C98" s="323" t="s">
        <v>825</v>
      </c>
      <c r="D98" s="324" t="s">
        <v>369</v>
      </c>
      <c r="E98" s="323" t="s">
        <v>310</v>
      </c>
      <c r="F98" s="323" t="s">
        <v>1195</v>
      </c>
      <c r="G98" s="323" t="s">
        <v>311</v>
      </c>
      <c r="H98" s="323">
        <v>2793</v>
      </c>
      <c r="I98" s="323">
        <v>84</v>
      </c>
      <c r="J98" s="323">
        <v>150</v>
      </c>
      <c r="K98" s="325">
        <v>6299</v>
      </c>
      <c r="L98" s="325" t="s">
        <v>853</v>
      </c>
      <c r="M98" s="326">
        <v>115361.99543766968</v>
      </c>
      <c r="N98" s="326">
        <v>93567.41673946254</v>
      </c>
      <c r="O98" s="326">
        <v>29867.5</v>
      </c>
      <c r="P98" s="326">
        <f t="shared" si="1"/>
        <v>29867.5</v>
      </c>
      <c r="Q98" s="839"/>
      <c r="R98" s="323" t="s">
        <v>254</v>
      </c>
      <c r="S98" s="327" t="s">
        <v>255</v>
      </c>
      <c r="T98" s="328">
        <v>11586686.5</v>
      </c>
      <c r="U98" s="329"/>
      <c r="V98" s="593"/>
      <c r="W98" s="594"/>
      <c r="X98" s="594"/>
      <c r="Y98" s="594"/>
      <c r="Z98" s="595"/>
    </row>
    <row r="99" spans="2:26" s="239" customFormat="1" ht="36" x14ac:dyDescent="0.25">
      <c r="B99" s="322">
        <v>92</v>
      </c>
      <c r="C99" s="323" t="s">
        <v>825</v>
      </c>
      <c r="D99" s="324" t="s">
        <v>370</v>
      </c>
      <c r="E99" s="323" t="s">
        <v>310</v>
      </c>
      <c r="F99" s="323" t="s">
        <v>1196</v>
      </c>
      <c r="G99" s="323" t="s">
        <v>311</v>
      </c>
      <c r="H99" s="323">
        <v>2793</v>
      </c>
      <c r="I99" s="323">
        <v>84</v>
      </c>
      <c r="J99" s="323">
        <v>180</v>
      </c>
      <c r="K99" s="325">
        <v>6314</v>
      </c>
      <c r="L99" s="325" t="s">
        <v>853</v>
      </c>
      <c r="M99" s="326">
        <v>155710.34000737043</v>
      </c>
      <c r="N99" s="326">
        <v>133068.82151390536</v>
      </c>
      <c r="O99" s="326">
        <v>48863.5</v>
      </c>
      <c r="P99" s="326">
        <f t="shared" si="1"/>
        <v>48863.5</v>
      </c>
      <c r="Q99" s="839"/>
      <c r="R99" s="323" t="s">
        <v>254</v>
      </c>
      <c r="S99" s="327" t="s">
        <v>255</v>
      </c>
      <c r="T99" s="328">
        <v>11586686.5</v>
      </c>
      <c r="U99" s="329"/>
      <c r="V99" s="593"/>
      <c r="W99" s="594"/>
      <c r="X99" s="594"/>
      <c r="Y99" s="594"/>
      <c r="Z99" s="595"/>
    </row>
    <row r="100" spans="2:26" s="239" customFormat="1" ht="36" x14ac:dyDescent="0.25">
      <c r="B100" s="322">
        <v>93</v>
      </c>
      <c r="C100" s="323" t="s">
        <v>825</v>
      </c>
      <c r="D100" s="324" t="s">
        <v>371</v>
      </c>
      <c r="E100" s="323" t="s">
        <v>310</v>
      </c>
      <c r="F100" s="323" t="s">
        <v>1197</v>
      </c>
      <c r="G100" s="323" t="s">
        <v>311</v>
      </c>
      <c r="H100" s="323">
        <v>2793</v>
      </c>
      <c r="I100" s="323">
        <v>84</v>
      </c>
      <c r="J100" s="323">
        <v>182</v>
      </c>
      <c r="K100" s="325">
        <v>6315</v>
      </c>
      <c r="L100" s="325" t="s">
        <v>853</v>
      </c>
      <c r="M100" s="326">
        <v>117722.24107511868</v>
      </c>
      <c r="N100" s="326">
        <v>111593.06436780005</v>
      </c>
      <c r="O100" s="326">
        <v>37950</v>
      </c>
      <c r="P100" s="326">
        <f t="shared" si="1"/>
        <v>37950</v>
      </c>
      <c r="Q100" s="839"/>
      <c r="R100" s="323" t="s">
        <v>254</v>
      </c>
      <c r="S100" s="327" t="s">
        <v>255</v>
      </c>
      <c r="T100" s="328">
        <v>11586686.5</v>
      </c>
      <c r="U100" s="329"/>
      <c r="V100" s="593"/>
      <c r="W100" s="594"/>
      <c r="X100" s="594"/>
      <c r="Y100" s="594"/>
      <c r="Z100" s="595"/>
    </row>
    <row r="101" spans="2:26" s="239" customFormat="1" ht="36" x14ac:dyDescent="0.25">
      <c r="B101" s="322">
        <v>94</v>
      </c>
      <c r="C101" s="323" t="s">
        <v>825</v>
      </c>
      <c r="D101" s="324" t="s">
        <v>372</v>
      </c>
      <c r="E101" s="323" t="s">
        <v>310</v>
      </c>
      <c r="F101" s="323" t="s">
        <v>1198</v>
      </c>
      <c r="G101" s="323" t="s">
        <v>311</v>
      </c>
      <c r="H101" s="323">
        <v>2793</v>
      </c>
      <c r="I101" s="323">
        <v>84</v>
      </c>
      <c r="J101" s="323">
        <v>184</v>
      </c>
      <c r="K101" s="325">
        <v>6316</v>
      </c>
      <c r="L101" s="325" t="s">
        <v>853</v>
      </c>
      <c r="M101" s="326">
        <v>118368.34479638666</v>
      </c>
      <c r="N101" s="326">
        <v>110228.74140868278</v>
      </c>
      <c r="O101" s="326">
        <v>36184</v>
      </c>
      <c r="P101" s="326">
        <f t="shared" si="1"/>
        <v>36184</v>
      </c>
      <c r="Q101" s="839"/>
      <c r="R101" s="323" t="s">
        <v>254</v>
      </c>
      <c r="S101" s="327" t="s">
        <v>255</v>
      </c>
      <c r="T101" s="328">
        <v>11586686.5</v>
      </c>
      <c r="U101" s="329"/>
      <c r="V101" s="593"/>
      <c r="W101" s="594"/>
      <c r="X101" s="594"/>
      <c r="Y101" s="594"/>
      <c r="Z101" s="595"/>
    </row>
    <row r="102" spans="2:26" s="239" customFormat="1" ht="36" x14ac:dyDescent="0.25">
      <c r="B102" s="322">
        <v>95</v>
      </c>
      <c r="C102" s="323" t="s">
        <v>825</v>
      </c>
      <c r="D102" s="324" t="s">
        <v>373</v>
      </c>
      <c r="E102" s="323" t="s">
        <v>310</v>
      </c>
      <c r="F102" s="323" t="s">
        <v>1199</v>
      </c>
      <c r="G102" s="323" t="s">
        <v>311</v>
      </c>
      <c r="H102" s="323">
        <v>2793</v>
      </c>
      <c r="I102" s="323">
        <v>84</v>
      </c>
      <c r="J102" s="323">
        <v>186</v>
      </c>
      <c r="K102" s="325">
        <v>6317</v>
      </c>
      <c r="L102" s="325" t="s">
        <v>853</v>
      </c>
      <c r="M102" s="326">
        <v>128033.48571396855</v>
      </c>
      <c r="N102" s="326">
        <v>119059.79792296914</v>
      </c>
      <c r="O102" s="326">
        <v>40360</v>
      </c>
      <c r="P102" s="326">
        <f t="shared" si="1"/>
        <v>40360</v>
      </c>
      <c r="Q102" s="839"/>
      <c r="R102" s="323" t="s">
        <v>254</v>
      </c>
      <c r="S102" s="327" t="s">
        <v>255</v>
      </c>
      <c r="T102" s="328">
        <v>11586686.5</v>
      </c>
      <c r="U102" s="329"/>
      <c r="V102" s="593"/>
      <c r="W102" s="594"/>
      <c r="X102" s="594"/>
      <c r="Y102" s="594"/>
      <c r="Z102" s="595"/>
    </row>
    <row r="103" spans="2:26" s="239" customFormat="1" ht="36" x14ac:dyDescent="0.25">
      <c r="B103" s="322">
        <v>96</v>
      </c>
      <c r="C103" s="323" t="s">
        <v>825</v>
      </c>
      <c r="D103" s="324" t="s">
        <v>374</v>
      </c>
      <c r="E103" s="323" t="s">
        <v>310</v>
      </c>
      <c r="F103" s="323" t="s">
        <v>1200</v>
      </c>
      <c r="G103" s="323" t="s">
        <v>311</v>
      </c>
      <c r="H103" s="323">
        <v>2793</v>
      </c>
      <c r="I103" s="323">
        <v>84</v>
      </c>
      <c r="J103" s="323">
        <v>188</v>
      </c>
      <c r="K103" s="325">
        <v>6318</v>
      </c>
      <c r="L103" s="325" t="s">
        <v>853</v>
      </c>
      <c r="M103" s="326">
        <v>155182.91000737043</v>
      </c>
      <c r="N103" s="326">
        <v>132969.33927396973</v>
      </c>
      <c r="O103" s="326">
        <v>48803.5</v>
      </c>
      <c r="P103" s="326">
        <f t="shared" si="1"/>
        <v>48803.5</v>
      </c>
      <c r="Q103" s="839"/>
      <c r="R103" s="323" t="s">
        <v>254</v>
      </c>
      <c r="S103" s="327" t="s">
        <v>255</v>
      </c>
      <c r="T103" s="328">
        <v>11586686.5</v>
      </c>
      <c r="U103" s="329"/>
      <c r="V103" s="593"/>
      <c r="W103" s="594"/>
      <c r="X103" s="594"/>
      <c r="Y103" s="594"/>
      <c r="Z103" s="595"/>
    </row>
    <row r="104" spans="2:26" s="239" customFormat="1" ht="36" x14ac:dyDescent="0.25">
      <c r="B104" s="322">
        <v>97</v>
      </c>
      <c r="C104" s="323" t="s">
        <v>825</v>
      </c>
      <c r="D104" s="324" t="s">
        <v>375</v>
      </c>
      <c r="E104" s="323" t="s">
        <v>310</v>
      </c>
      <c r="F104" s="323" t="s">
        <v>1201</v>
      </c>
      <c r="G104" s="323" t="s">
        <v>311</v>
      </c>
      <c r="H104" s="323">
        <v>2793</v>
      </c>
      <c r="I104" s="323">
        <v>84</v>
      </c>
      <c r="J104" s="323">
        <v>190</v>
      </c>
      <c r="K104" s="325">
        <v>6319</v>
      </c>
      <c r="L104" s="325" t="s">
        <v>853</v>
      </c>
      <c r="M104" s="326">
        <v>119647.36107511868</v>
      </c>
      <c r="N104" s="326">
        <v>111439.09912789967</v>
      </c>
      <c r="O104" s="326">
        <v>36669</v>
      </c>
      <c r="P104" s="326">
        <f t="shared" ref="P104:P110" si="2">O104</f>
        <v>36669</v>
      </c>
      <c r="Q104" s="839"/>
      <c r="R104" s="323" t="s">
        <v>254</v>
      </c>
      <c r="S104" s="327" t="s">
        <v>255</v>
      </c>
      <c r="T104" s="328">
        <v>11586686.5</v>
      </c>
      <c r="U104" s="329"/>
      <c r="V104" s="593"/>
      <c r="W104" s="594"/>
      <c r="X104" s="594"/>
      <c r="Y104" s="594"/>
      <c r="Z104" s="595"/>
    </row>
    <row r="105" spans="2:26" s="239" customFormat="1" ht="36" x14ac:dyDescent="0.25">
      <c r="B105" s="322">
        <v>98</v>
      </c>
      <c r="C105" s="323" t="s">
        <v>825</v>
      </c>
      <c r="D105" s="324" t="s">
        <v>376</v>
      </c>
      <c r="E105" s="323" t="s">
        <v>310</v>
      </c>
      <c r="F105" s="323" t="s">
        <v>1202</v>
      </c>
      <c r="G105" s="323" t="s">
        <v>311</v>
      </c>
      <c r="H105" s="323">
        <v>2793</v>
      </c>
      <c r="I105" s="323">
        <v>84</v>
      </c>
      <c r="J105" s="323">
        <v>192</v>
      </c>
      <c r="K105" s="325">
        <v>6320</v>
      </c>
      <c r="L105" s="325" t="s">
        <v>853</v>
      </c>
      <c r="M105" s="326">
        <v>118051.88479638667</v>
      </c>
      <c r="N105" s="326">
        <v>110169.52796872109</v>
      </c>
      <c r="O105" s="326">
        <v>36148</v>
      </c>
      <c r="P105" s="326">
        <f t="shared" si="2"/>
        <v>36148</v>
      </c>
      <c r="Q105" s="839"/>
      <c r="R105" s="323" t="s">
        <v>254</v>
      </c>
      <c r="S105" s="327" t="s">
        <v>255</v>
      </c>
      <c r="T105" s="328">
        <v>11586686.5</v>
      </c>
      <c r="U105" s="329"/>
      <c r="V105" s="593"/>
      <c r="W105" s="594"/>
      <c r="X105" s="594"/>
      <c r="Y105" s="594"/>
      <c r="Z105" s="595"/>
    </row>
    <row r="106" spans="2:26" s="239" customFormat="1" ht="36" x14ac:dyDescent="0.25">
      <c r="B106" s="322">
        <v>99</v>
      </c>
      <c r="C106" s="323" t="s">
        <v>825</v>
      </c>
      <c r="D106" s="324" t="s">
        <v>377</v>
      </c>
      <c r="E106" s="323" t="s">
        <v>310</v>
      </c>
      <c r="F106" s="323" t="s">
        <v>1203</v>
      </c>
      <c r="G106" s="323" t="s">
        <v>311</v>
      </c>
      <c r="H106" s="323">
        <v>2793</v>
      </c>
      <c r="I106" s="323">
        <v>84</v>
      </c>
      <c r="J106" s="323">
        <v>194</v>
      </c>
      <c r="K106" s="325">
        <v>6321</v>
      </c>
      <c r="L106" s="325" t="s">
        <v>853</v>
      </c>
      <c r="M106" s="326">
        <v>128033.48571396855</v>
      </c>
      <c r="N106" s="326">
        <v>119059.79792296914</v>
      </c>
      <c r="O106" s="326">
        <v>40360</v>
      </c>
      <c r="P106" s="326">
        <f t="shared" si="2"/>
        <v>40360</v>
      </c>
      <c r="Q106" s="839"/>
      <c r="R106" s="323" t="s">
        <v>254</v>
      </c>
      <c r="S106" s="327" t="s">
        <v>255</v>
      </c>
      <c r="T106" s="328">
        <v>11586686.5</v>
      </c>
      <c r="U106" s="329"/>
      <c r="V106" s="593"/>
      <c r="W106" s="594"/>
      <c r="X106" s="594"/>
      <c r="Y106" s="594"/>
      <c r="Z106" s="595"/>
    </row>
    <row r="107" spans="2:26" s="239" customFormat="1" ht="36" x14ac:dyDescent="0.25">
      <c r="B107" s="322">
        <v>100</v>
      </c>
      <c r="C107" s="323" t="s">
        <v>825</v>
      </c>
      <c r="D107" s="324" t="s">
        <v>378</v>
      </c>
      <c r="E107" s="323" t="s">
        <v>310</v>
      </c>
      <c r="F107" s="323" t="s">
        <v>1204</v>
      </c>
      <c r="G107" s="323" t="s">
        <v>311</v>
      </c>
      <c r="H107" s="323">
        <v>2793</v>
      </c>
      <c r="I107" s="323">
        <v>84</v>
      </c>
      <c r="J107" s="323">
        <v>172</v>
      </c>
      <c r="K107" s="325">
        <v>6310</v>
      </c>
      <c r="L107" s="325" t="s">
        <v>853</v>
      </c>
      <c r="M107" s="326">
        <v>151728.25000737043</v>
      </c>
      <c r="N107" s="326">
        <v>132308.48479439731</v>
      </c>
      <c r="O107" s="326">
        <v>48410.5</v>
      </c>
      <c r="P107" s="326">
        <f t="shared" si="2"/>
        <v>48410.5</v>
      </c>
      <c r="Q107" s="839"/>
      <c r="R107" s="323" t="s">
        <v>254</v>
      </c>
      <c r="S107" s="327" t="s">
        <v>255</v>
      </c>
      <c r="T107" s="328">
        <v>11586686.5</v>
      </c>
      <c r="U107" s="329"/>
      <c r="V107" s="593"/>
      <c r="W107" s="594"/>
      <c r="X107" s="594"/>
      <c r="Y107" s="594"/>
      <c r="Z107" s="595"/>
    </row>
    <row r="108" spans="2:26" s="239" customFormat="1" ht="36" x14ac:dyDescent="0.25">
      <c r="B108" s="322">
        <v>101</v>
      </c>
      <c r="C108" s="323" t="s">
        <v>825</v>
      </c>
      <c r="D108" s="324" t="s">
        <v>379</v>
      </c>
      <c r="E108" s="323" t="s">
        <v>310</v>
      </c>
      <c r="F108" s="323" t="s">
        <v>1205</v>
      </c>
      <c r="G108" s="323" t="s">
        <v>311</v>
      </c>
      <c r="H108" s="323">
        <v>2793</v>
      </c>
      <c r="I108" s="323">
        <v>84</v>
      </c>
      <c r="J108" s="323">
        <v>174</v>
      </c>
      <c r="K108" s="325">
        <v>6311</v>
      </c>
      <c r="L108" s="325" t="s">
        <v>853</v>
      </c>
      <c r="M108" s="326">
        <v>117722.24107511868</v>
      </c>
      <c r="N108" s="326">
        <v>111664.12392775407</v>
      </c>
      <c r="O108" s="326">
        <v>36450</v>
      </c>
      <c r="P108" s="326">
        <f t="shared" si="2"/>
        <v>36450</v>
      </c>
      <c r="Q108" s="839"/>
      <c r="R108" s="323" t="s">
        <v>254</v>
      </c>
      <c r="S108" s="327" t="s">
        <v>255</v>
      </c>
      <c r="T108" s="328">
        <v>11586686.5</v>
      </c>
      <c r="U108" s="329"/>
      <c r="V108" s="593"/>
      <c r="W108" s="594"/>
      <c r="X108" s="594"/>
      <c r="Y108" s="594"/>
      <c r="Z108" s="595"/>
    </row>
    <row r="109" spans="2:26" s="239" customFormat="1" ht="36" x14ac:dyDescent="0.25">
      <c r="B109" s="322">
        <v>102</v>
      </c>
      <c r="C109" s="323" t="s">
        <v>825</v>
      </c>
      <c r="D109" s="324" t="s">
        <v>380</v>
      </c>
      <c r="E109" s="323" t="s">
        <v>310</v>
      </c>
      <c r="F109" s="323" t="s">
        <v>1206</v>
      </c>
      <c r="G109" s="323" t="s">
        <v>311</v>
      </c>
      <c r="H109" s="323">
        <v>2793</v>
      </c>
      <c r="I109" s="323">
        <v>84</v>
      </c>
      <c r="J109" s="323">
        <v>176</v>
      </c>
      <c r="K109" s="325">
        <v>6312</v>
      </c>
      <c r="L109" s="325" t="s">
        <v>853</v>
      </c>
      <c r="M109" s="326">
        <v>99130.352022262305</v>
      </c>
      <c r="N109" s="326">
        <v>96312.347497686584</v>
      </c>
      <c r="O109" s="326">
        <v>29386</v>
      </c>
      <c r="P109" s="326">
        <f t="shared" si="2"/>
        <v>29386</v>
      </c>
      <c r="Q109" s="839"/>
      <c r="R109" s="323" t="s">
        <v>254</v>
      </c>
      <c r="S109" s="327" t="s">
        <v>255</v>
      </c>
      <c r="T109" s="328">
        <v>11586686.5</v>
      </c>
      <c r="U109" s="329"/>
      <c r="V109" s="593"/>
      <c r="W109" s="594"/>
      <c r="X109" s="594"/>
      <c r="Y109" s="594"/>
      <c r="Z109" s="595"/>
    </row>
    <row r="110" spans="2:26" s="239" customFormat="1" ht="36.75" thickBot="1" x14ac:dyDescent="0.3">
      <c r="B110" s="277">
        <v>103</v>
      </c>
      <c r="C110" s="219" t="s">
        <v>825</v>
      </c>
      <c r="D110" s="330" t="s">
        <v>381</v>
      </c>
      <c r="E110" s="219" t="s">
        <v>310</v>
      </c>
      <c r="F110" s="219" t="s">
        <v>1207</v>
      </c>
      <c r="G110" s="219" t="s">
        <v>311</v>
      </c>
      <c r="H110" s="219">
        <v>2793</v>
      </c>
      <c r="I110" s="219">
        <v>84</v>
      </c>
      <c r="J110" s="219">
        <v>178</v>
      </c>
      <c r="K110" s="331">
        <v>6313</v>
      </c>
      <c r="L110" s="331" t="s">
        <v>853</v>
      </c>
      <c r="M110" s="279">
        <v>131554.07571396854</v>
      </c>
      <c r="N110" s="279">
        <v>119137.96172291858</v>
      </c>
      <c r="O110" s="279">
        <v>40760.5</v>
      </c>
      <c r="P110" s="279">
        <f t="shared" si="2"/>
        <v>40760.5</v>
      </c>
      <c r="Q110" s="840"/>
      <c r="R110" s="219" t="s">
        <v>254</v>
      </c>
      <c r="S110" s="332" t="s">
        <v>255</v>
      </c>
      <c r="T110" s="220">
        <v>11586686.5</v>
      </c>
      <c r="U110" s="333"/>
      <c r="V110" s="593"/>
      <c r="W110" s="594"/>
      <c r="X110" s="594"/>
      <c r="Y110" s="594"/>
      <c r="Z110" s="595"/>
    </row>
    <row r="111" spans="2:26" s="239" customFormat="1" x14ac:dyDescent="0.25">
      <c r="B111" s="437">
        <v>104</v>
      </c>
      <c r="C111" s="438" t="s">
        <v>827</v>
      </c>
      <c r="D111" s="439" t="s">
        <v>382</v>
      </c>
      <c r="E111" s="438" t="s">
        <v>383</v>
      </c>
      <c r="F111" s="438" t="s">
        <v>1208</v>
      </c>
      <c r="G111" s="438" t="s">
        <v>311</v>
      </c>
      <c r="H111" s="440">
        <v>2103</v>
      </c>
      <c r="I111" s="440">
        <v>42</v>
      </c>
      <c r="J111" s="440">
        <v>81</v>
      </c>
      <c r="K111" s="441">
        <v>3588</v>
      </c>
      <c r="L111" s="441" t="s">
        <v>854</v>
      </c>
      <c r="M111" s="442">
        <v>113581.57966518373</v>
      </c>
      <c r="N111" s="442">
        <v>1915.06</v>
      </c>
      <c r="O111" s="442">
        <v>1915.06</v>
      </c>
      <c r="P111" s="442">
        <f>O111/2</f>
        <v>957.53</v>
      </c>
      <c r="Q111" s="823">
        <f>SUM(O111:O124)*90%</f>
        <v>68424.462000000014</v>
      </c>
      <c r="R111" s="438" t="s">
        <v>262</v>
      </c>
      <c r="S111" s="438" t="s">
        <v>262</v>
      </c>
      <c r="T111" s="443">
        <v>0</v>
      </c>
      <c r="U111" s="444"/>
      <c r="V111" s="593"/>
      <c r="W111" s="594"/>
      <c r="X111" s="594"/>
      <c r="Y111" s="594"/>
      <c r="Z111" s="595"/>
    </row>
    <row r="112" spans="2:26" x14ac:dyDescent="0.25">
      <c r="B112" s="445">
        <v>105</v>
      </c>
      <c r="C112" s="446" t="s">
        <v>827</v>
      </c>
      <c r="D112" s="447" t="s">
        <v>384</v>
      </c>
      <c r="E112" s="446" t="s">
        <v>383</v>
      </c>
      <c r="F112" s="446" t="s">
        <v>1209</v>
      </c>
      <c r="G112" s="446" t="s">
        <v>311</v>
      </c>
      <c r="H112" s="448">
        <v>2103</v>
      </c>
      <c r="I112" s="448">
        <v>42</v>
      </c>
      <c r="J112" s="448">
        <v>55</v>
      </c>
      <c r="K112" s="449">
        <v>3581</v>
      </c>
      <c r="L112" s="449" t="s">
        <v>854</v>
      </c>
      <c r="M112" s="450">
        <v>449570.97822239471</v>
      </c>
      <c r="N112" s="450">
        <v>7582.81</v>
      </c>
      <c r="O112" s="450">
        <v>7582.81</v>
      </c>
      <c r="P112" s="450">
        <f t="shared" ref="P112:P124" si="3">O112/2</f>
        <v>3791.4050000000002</v>
      </c>
      <c r="Q112" s="824"/>
      <c r="R112" s="446" t="s">
        <v>262</v>
      </c>
      <c r="S112" s="446" t="s">
        <v>262</v>
      </c>
      <c r="T112" s="451">
        <v>0</v>
      </c>
      <c r="U112" s="452"/>
      <c r="V112" s="593"/>
      <c r="W112" s="594"/>
      <c r="X112" s="594"/>
      <c r="Y112" s="594"/>
      <c r="Z112" s="595"/>
    </row>
    <row r="113" spans="2:26" s="239" customFormat="1" x14ac:dyDescent="0.25">
      <c r="B113" s="445">
        <v>106</v>
      </c>
      <c r="C113" s="446" t="s">
        <v>827</v>
      </c>
      <c r="D113" s="447" t="s">
        <v>382</v>
      </c>
      <c r="E113" s="446" t="s">
        <v>383</v>
      </c>
      <c r="F113" s="446" t="s">
        <v>1210</v>
      </c>
      <c r="G113" s="446" t="s">
        <v>311</v>
      </c>
      <c r="H113" s="448">
        <v>2103</v>
      </c>
      <c r="I113" s="448">
        <v>42</v>
      </c>
      <c r="J113" s="448">
        <v>53</v>
      </c>
      <c r="K113" s="449">
        <v>3580</v>
      </c>
      <c r="L113" s="449" t="s">
        <v>854</v>
      </c>
      <c r="M113" s="450">
        <v>146595.66730607447</v>
      </c>
      <c r="N113" s="450">
        <v>2471.69</v>
      </c>
      <c r="O113" s="450">
        <v>2471.69</v>
      </c>
      <c r="P113" s="450">
        <f t="shared" si="3"/>
        <v>1235.845</v>
      </c>
      <c r="Q113" s="824"/>
      <c r="R113" s="446" t="s">
        <v>262</v>
      </c>
      <c r="S113" s="446" t="s">
        <v>262</v>
      </c>
      <c r="T113" s="451">
        <v>0</v>
      </c>
      <c r="U113" s="452"/>
      <c r="V113" s="593"/>
      <c r="W113" s="594"/>
      <c r="X113" s="594"/>
      <c r="Y113" s="594"/>
      <c r="Z113" s="595"/>
    </row>
    <row r="114" spans="2:26" s="239" customFormat="1" x14ac:dyDescent="0.25">
      <c r="B114" s="445">
        <v>107</v>
      </c>
      <c r="C114" s="446" t="s">
        <v>827</v>
      </c>
      <c r="D114" s="447" t="s">
        <v>382</v>
      </c>
      <c r="E114" s="446" t="s">
        <v>383</v>
      </c>
      <c r="F114" s="446" t="s">
        <v>1211</v>
      </c>
      <c r="G114" s="446" t="s">
        <v>311</v>
      </c>
      <c r="H114" s="448">
        <v>2076</v>
      </c>
      <c r="I114" s="448">
        <v>41</v>
      </c>
      <c r="J114" s="448">
        <v>190</v>
      </c>
      <c r="K114" s="449">
        <v>3556</v>
      </c>
      <c r="L114" s="449" t="s">
        <v>854</v>
      </c>
      <c r="M114" s="450">
        <v>171629.52846423336</v>
      </c>
      <c r="N114" s="450">
        <v>2893.78</v>
      </c>
      <c r="O114" s="450">
        <v>2893.78</v>
      </c>
      <c r="P114" s="450">
        <f t="shared" si="3"/>
        <v>1446.89</v>
      </c>
      <c r="Q114" s="824"/>
      <c r="R114" s="446" t="s">
        <v>262</v>
      </c>
      <c r="S114" s="446" t="s">
        <v>262</v>
      </c>
      <c r="T114" s="451">
        <v>0</v>
      </c>
      <c r="U114" s="452"/>
      <c r="V114" s="593"/>
      <c r="W114" s="594"/>
      <c r="X114" s="594"/>
      <c r="Y114" s="594"/>
      <c r="Z114" s="595"/>
    </row>
    <row r="115" spans="2:26" s="239" customFormat="1" x14ac:dyDescent="0.25">
      <c r="B115" s="445">
        <v>108</v>
      </c>
      <c r="C115" s="446" t="s">
        <v>827</v>
      </c>
      <c r="D115" s="447" t="s">
        <v>382</v>
      </c>
      <c r="E115" s="446" t="s">
        <v>383</v>
      </c>
      <c r="F115" s="446" t="s">
        <v>1212</v>
      </c>
      <c r="G115" s="446" t="s">
        <v>311</v>
      </c>
      <c r="H115" s="448">
        <v>2076</v>
      </c>
      <c r="I115" s="448">
        <v>41</v>
      </c>
      <c r="J115" s="448">
        <v>191</v>
      </c>
      <c r="K115" s="449">
        <v>3557</v>
      </c>
      <c r="L115" s="449" t="s">
        <v>854</v>
      </c>
      <c r="M115" s="450">
        <v>312322.01453650615</v>
      </c>
      <c r="N115" s="450">
        <v>5265.94</v>
      </c>
      <c r="O115" s="450">
        <v>5265.94</v>
      </c>
      <c r="P115" s="450">
        <f t="shared" si="3"/>
        <v>2632.97</v>
      </c>
      <c r="Q115" s="824"/>
      <c r="R115" s="446" t="s">
        <v>262</v>
      </c>
      <c r="S115" s="446" t="s">
        <v>262</v>
      </c>
      <c r="T115" s="451">
        <v>0</v>
      </c>
      <c r="U115" s="452"/>
      <c r="V115" s="593"/>
      <c r="W115" s="594"/>
      <c r="X115" s="594"/>
      <c r="Y115" s="594"/>
      <c r="Z115" s="595"/>
    </row>
    <row r="116" spans="2:26" s="239" customFormat="1" x14ac:dyDescent="0.25">
      <c r="B116" s="445">
        <v>109</v>
      </c>
      <c r="C116" s="446" t="s">
        <v>827</v>
      </c>
      <c r="D116" s="447" t="s">
        <v>382</v>
      </c>
      <c r="E116" s="446" t="s">
        <v>383</v>
      </c>
      <c r="F116" s="446" t="s">
        <v>1208</v>
      </c>
      <c r="G116" s="446" t="s">
        <v>311</v>
      </c>
      <c r="H116" s="448">
        <v>2076</v>
      </c>
      <c r="I116" s="448">
        <v>41</v>
      </c>
      <c r="J116" s="448">
        <v>192</v>
      </c>
      <c r="K116" s="449">
        <v>3558</v>
      </c>
      <c r="L116" s="449" t="s">
        <v>854</v>
      </c>
      <c r="M116" s="450">
        <v>180101.68671644869</v>
      </c>
      <c r="N116" s="450">
        <v>3036.63</v>
      </c>
      <c r="O116" s="450">
        <v>3036.63</v>
      </c>
      <c r="P116" s="450">
        <f t="shared" si="3"/>
        <v>1518.3150000000001</v>
      </c>
      <c r="Q116" s="824"/>
      <c r="R116" s="446" t="s">
        <v>262</v>
      </c>
      <c r="S116" s="446" t="s">
        <v>262</v>
      </c>
      <c r="T116" s="451">
        <v>0</v>
      </c>
      <c r="U116" s="452"/>
      <c r="V116" s="593"/>
      <c r="W116" s="594"/>
      <c r="X116" s="594"/>
      <c r="Y116" s="594"/>
      <c r="Z116" s="595"/>
    </row>
    <row r="117" spans="2:26" x14ac:dyDescent="0.25">
      <c r="B117" s="445">
        <v>110</v>
      </c>
      <c r="C117" s="446" t="s">
        <v>827</v>
      </c>
      <c r="D117" s="447" t="s">
        <v>382</v>
      </c>
      <c r="E117" s="446" t="s">
        <v>383</v>
      </c>
      <c r="F117" s="446" t="s">
        <v>1213</v>
      </c>
      <c r="G117" s="446" t="s">
        <v>311</v>
      </c>
      <c r="H117" s="448">
        <v>2589</v>
      </c>
      <c r="I117" s="448">
        <v>67</v>
      </c>
      <c r="J117" s="448">
        <v>141</v>
      </c>
      <c r="K117" s="449">
        <v>5231</v>
      </c>
      <c r="L117" s="449" t="s">
        <v>854</v>
      </c>
      <c r="M117" s="450">
        <v>518332.1077790843</v>
      </c>
      <c r="N117" s="450">
        <v>8739.4</v>
      </c>
      <c r="O117" s="450">
        <v>8739.4</v>
      </c>
      <c r="P117" s="450">
        <f t="shared" si="3"/>
        <v>4369.7</v>
      </c>
      <c r="Q117" s="824"/>
      <c r="R117" s="446" t="s">
        <v>262</v>
      </c>
      <c r="S117" s="446" t="s">
        <v>262</v>
      </c>
      <c r="T117" s="451">
        <v>0</v>
      </c>
      <c r="U117" s="452"/>
      <c r="V117" s="593"/>
      <c r="W117" s="594"/>
      <c r="X117" s="594"/>
      <c r="Y117" s="594"/>
      <c r="Z117" s="595"/>
    </row>
    <row r="118" spans="2:26" x14ac:dyDescent="0.25">
      <c r="B118" s="445">
        <v>111</v>
      </c>
      <c r="C118" s="446" t="s">
        <v>827</v>
      </c>
      <c r="D118" s="447" t="s">
        <v>382</v>
      </c>
      <c r="E118" s="446" t="s">
        <v>383</v>
      </c>
      <c r="F118" s="446" t="s">
        <v>1214</v>
      </c>
      <c r="G118" s="446" t="s">
        <v>311</v>
      </c>
      <c r="H118" s="448">
        <v>2155</v>
      </c>
      <c r="I118" s="448">
        <v>44</v>
      </c>
      <c r="J118" s="448">
        <v>58</v>
      </c>
      <c r="K118" s="449">
        <v>3715</v>
      </c>
      <c r="L118" s="449" t="s">
        <v>854</v>
      </c>
      <c r="M118" s="450">
        <v>227873.72744184357</v>
      </c>
      <c r="N118" s="450">
        <v>3842.09</v>
      </c>
      <c r="O118" s="450">
        <v>3842.09</v>
      </c>
      <c r="P118" s="450">
        <f t="shared" si="3"/>
        <v>1921.0450000000001</v>
      </c>
      <c r="Q118" s="824"/>
      <c r="R118" s="446" t="s">
        <v>262</v>
      </c>
      <c r="S118" s="446" t="s">
        <v>262</v>
      </c>
      <c r="T118" s="451">
        <v>0</v>
      </c>
      <c r="U118" s="452"/>
      <c r="V118" s="593"/>
      <c r="W118" s="594"/>
      <c r="X118" s="594"/>
      <c r="Y118" s="594"/>
      <c r="Z118" s="595"/>
    </row>
    <row r="119" spans="2:26" s="239" customFormat="1" x14ac:dyDescent="0.25">
      <c r="B119" s="445">
        <v>112</v>
      </c>
      <c r="C119" s="446" t="s">
        <v>827</v>
      </c>
      <c r="D119" s="447" t="s">
        <v>382</v>
      </c>
      <c r="E119" s="446" t="s">
        <v>383</v>
      </c>
      <c r="F119" s="446" t="s">
        <v>1215</v>
      </c>
      <c r="G119" s="446" t="s">
        <v>311</v>
      </c>
      <c r="H119" s="448">
        <v>2155</v>
      </c>
      <c r="I119" s="448">
        <v>44</v>
      </c>
      <c r="J119" s="448">
        <v>59</v>
      </c>
      <c r="K119" s="449">
        <v>3716</v>
      </c>
      <c r="L119" s="449" t="s">
        <v>854</v>
      </c>
      <c r="M119" s="450">
        <v>231207.93165723156</v>
      </c>
      <c r="N119" s="450">
        <v>3898.31</v>
      </c>
      <c r="O119" s="450">
        <v>3898.31</v>
      </c>
      <c r="P119" s="450">
        <f t="shared" si="3"/>
        <v>1949.155</v>
      </c>
      <c r="Q119" s="824"/>
      <c r="R119" s="446" t="s">
        <v>262</v>
      </c>
      <c r="S119" s="446" t="s">
        <v>262</v>
      </c>
      <c r="T119" s="451">
        <v>0</v>
      </c>
      <c r="U119" s="452"/>
      <c r="V119" s="593"/>
      <c r="W119" s="594"/>
      <c r="X119" s="594"/>
      <c r="Y119" s="594"/>
      <c r="Z119" s="595"/>
    </row>
    <row r="120" spans="2:26" x14ac:dyDescent="0.25">
      <c r="B120" s="445">
        <v>113</v>
      </c>
      <c r="C120" s="446" t="s">
        <v>827</v>
      </c>
      <c r="D120" s="447" t="s">
        <v>382</v>
      </c>
      <c r="E120" s="446" t="s">
        <v>383</v>
      </c>
      <c r="F120" s="446" t="s">
        <v>1216</v>
      </c>
      <c r="G120" s="446" t="s">
        <v>311</v>
      </c>
      <c r="H120" s="448">
        <v>2470</v>
      </c>
      <c r="I120" s="448">
        <v>64</v>
      </c>
      <c r="J120" s="448">
        <v>93</v>
      </c>
      <c r="K120" s="449">
        <v>5047</v>
      </c>
      <c r="L120" s="449" t="s">
        <v>854</v>
      </c>
      <c r="M120" s="450">
        <v>821799.35046488792</v>
      </c>
      <c r="N120" s="450">
        <v>13856.05</v>
      </c>
      <c r="O120" s="450">
        <v>13856.05</v>
      </c>
      <c r="P120" s="450">
        <f t="shared" si="3"/>
        <v>6928.0249999999996</v>
      </c>
      <c r="Q120" s="824"/>
      <c r="R120" s="446" t="s">
        <v>262</v>
      </c>
      <c r="S120" s="446" t="s">
        <v>262</v>
      </c>
      <c r="T120" s="451">
        <v>0</v>
      </c>
      <c r="U120" s="452"/>
      <c r="V120" s="593"/>
      <c r="W120" s="594"/>
      <c r="X120" s="594"/>
      <c r="Y120" s="594"/>
      <c r="Z120" s="595"/>
    </row>
    <row r="121" spans="2:26" x14ac:dyDescent="0.25">
      <c r="B121" s="445">
        <v>114</v>
      </c>
      <c r="C121" s="446" t="s">
        <v>827</v>
      </c>
      <c r="D121" s="447" t="s">
        <v>382</v>
      </c>
      <c r="E121" s="446" t="s">
        <v>383</v>
      </c>
      <c r="F121" s="446" t="s">
        <v>1217</v>
      </c>
      <c r="G121" s="446" t="s">
        <v>311</v>
      </c>
      <c r="H121" s="448">
        <v>2076</v>
      </c>
      <c r="I121" s="448">
        <v>41</v>
      </c>
      <c r="J121" s="448">
        <v>189</v>
      </c>
      <c r="K121" s="449">
        <v>3555</v>
      </c>
      <c r="L121" s="449" t="s">
        <v>854</v>
      </c>
      <c r="M121" s="450">
        <v>382668.25757264259</v>
      </c>
      <c r="N121" s="450">
        <v>6452.03</v>
      </c>
      <c r="O121" s="450">
        <v>6452.03</v>
      </c>
      <c r="P121" s="450">
        <f t="shared" si="3"/>
        <v>3226.0149999999999</v>
      </c>
      <c r="Q121" s="824"/>
      <c r="R121" s="446" t="s">
        <v>262</v>
      </c>
      <c r="S121" s="446" t="s">
        <v>262</v>
      </c>
      <c r="T121" s="451">
        <v>0</v>
      </c>
      <c r="U121" s="452"/>
      <c r="V121" s="593"/>
      <c r="W121" s="594"/>
      <c r="X121" s="594"/>
      <c r="Y121" s="594"/>
      <c r="Z121" s="595"/>
    </row>
    <row r="122" spans="2:26" x14ac:dyDescent="0.25">
      <c r="B122" s="445">
        <v>115</v>
      </c>
      <c r="C122" s="446" t="s">
        <v>827</v>
      </c>
      <c r="D122" s="447" t="s">
        <v>382</v>
      </c>
      <c r="E122" s="446" t="s">
        <v>383</v>
      </c>
      <c r="F122" s="446" t="s">
        <v>1218</v>
      </c>
      <c r="G122" s="446" t="s">
        <v>311</v>
      </c>
      <c r="H122" s="448">
        <v>2103</v>
      </c>
      <c r="I122" s="448">
        <v>42</v>
      </c>
      <c r="J122" s="448">
        <v>79</v>
      </c>
      <c r="K122" s="449">
        <v>3587</v>
      </c>
      <c r="L122" s="449" t="s">
        <v>854</v>
      </c>
      <c r="M122" s="450">
        <v>367363.71363315679</v>
      </c>
      <c r="N122" s="450">
        <v>6193.98</v>
      </c>
      <c r="O122" s="450">
        <v>6193.98</v>
      </c>
      <c r="P122" s="450">
        <f t="shared" si="3"/>
        <v>3096.99</v>
      </c>
      <c r="Q122" s="824"/>
      <c r="R122" s="446" t="s">
        <v>262</v>
      </c>
      <c r="S122" s="446" t="s">
        <v>262</v>
      </c>
      <c r="T122" s="451">
        <v>0</v>
      </c>
      <c r="U122" s="452"/>
      <c r="V122" s="593"/>
      <c r="W122" s="594"/>
      <c r="X122" s="594"/>
      <c r="Y122" s="594"/>
      <c r="Z122" s="595"/>
    </row>
    <row r="123" spans="2:26" x14ac:dyDescent="0.25">
      <c r="B123" s="445">
        <v>116</v>
      </c>
      <c r="C123" s="446" t="s">
        <v>827</v>
      </c>
      <c r="D123" s="447" t="s">
        <v>382</v>
      </c>
      <c r="E123" s="446" t="s">
        <v>383</v>
      </c>
      <c r="F123" s="446" t="s">
        <v>1219</v>
      </c>
      <c r="G123" s="446" t="s">
        <v>311</v>
      </c>
      <c r="H123" s="448">
        <v>2366</v>
      </c>
      <c r="I123" s="448">
        <v>57</v>
      </c>
      <c r="J123" s="448">
        <v>173</v>
      </c>
      <c r="K123" s="449">
        <v>4584</v>
      </c>
      <c r="L123" s="449" t="s">
        <v>854</v>
      </c>
      <c r="M123" s="450">
        <v>309698.37843259436</v>
      </c>
      <c r="N123" s="450">
        <v>5221.71</v>
      </c>
      <c r="O123" s="450">
        <v>5221.71</v>
      </c>
      <c r="P123" s="450">
        <f t="shared" si="3"/>
        <v>2610.855</v>
      </c>
      <c r="Q123" s="824"/>
      <c r="R123" s="446" t="s">
        <v>262</v>
      </c>
      <c r="S123" s="446" t="s">
        <v>262</v>
      </c>
      <c r="T123" s="451">
        <v>0</v>
      </c>
      <c r="U123" s="452"/>
      <c r="V123" s="593"/>
      <c r="W123" s="594"/>
      <c r="X123" s="594"/>
      <c r="Y123" s="594"/>
      <c r="Z123" s="595"/>
    </row>
    <row r="124" spans="2:26" ht="16.5" thickBot="1" x14ac:dyDescent="0.3">
      <c r="B124" s="491">
        <v>117</v>
      </c>
      <c r="C124" s="492" t="s">
        <v>827</v>
      </c>
      <c r="D124" s="493" t="s">
        <v>382</v>
      </c>
      <c r="E124" s="492" t="s">
        <v>383</v>
      </c>
      <c r="F124" s="492" t="s">
        <v>1220</v>
      </c>
      <c r="G124" s="492" t="s">
        <v>311</v>
      </c>
      <c r="H124" s="494">
        <v>2366</v>
      </c>
      <c r="I124" s="494">
        <v>57</v>
      </c>
      <c r="J124" s="494">
        <v>174</v>
      </c>
      <c r="K124" s="495">
        <v>4585</v>
      </c>
      <c r="L124" s="495" t="s">
        <v>854</v>
      </c>
      <c r="M124" s="496">
        <v>276247.01810771826</v>
      </c>
      <c r="N124" s="496">
        <v>4657.7</v>
      </c>
      <c r="O124" s="496">
        <v>4657.7</v>
      </c>
      <c r="P124" s="496">
        <f t="shared" si="3"/>
        <v>2328.85</v>
      </c>
      <c r="Q124" s="825"/>
      <c r="R124" s="492" t="s">
        <v>262</v>
      </c>
      <c r="S124" s="492" t="s">
        <v>262</v>
      </c>
      <c r="T124" s="497">
        <v>0</v>
      </c>
      <c r="U124" s="498"/>
      <c r="V124" s="894"/>
      <c r="W124" s="895"/>
      <c r="X124" s="895"/>
      <c r="Y124" s="895"/>
      <c r="Z124" s="903"/>
    </row>
    <row r="125" spans="2:26" ht="101.1" customHeight="1" thickBot="1" x14ac:dyDescent="0.3">
      <c r="B125" s="862">
        <v>118</v>
      </c>
      <c r="C125" s="736" t="s">
        <v>828</v>
      </c>
      <c r="D125" s="856" t="s">
        <v>385</v>
      </c>
      <c r="E125" s="736" t="s">
        <v>383</v>
      </c>
      <c r="F125" s="822" t="s">
        <v>1221</v>
      </c>
      <c r="G125" s="736" t="s">
        <v>311</v>
      </c>
      <c r="H125" s="736">
        <v>1418</v>
      </c>
      <c r="I125" s="736">
        <v>22</v>
      </c>
      <c r="J125" s="736">
        <v>167</v>
      </c>
      <c r="K125" s="843">
        <v>1110</v>
      </c>
      <c r="L125" s="843" t="s">
        <v>855</v>
      </c>
      <c r="M125" s="842">
        <v>139208.0399337222</v>
      </c>
      <c r="N125" s="842">
        <v>180877.45</v>
      </c>
      <c r="O125" s="842">
        <v>56946.21</v>
      </c>
      <c r="P125" s="842">
        <f>N125</f>
        <v>180877.45</v>
      </c>
      <c r="Q125" s="823">
        <f>SUM(O125:O138)*90%</f>
        <v>920407.34699999995</v>
      </c>
      <c r="R125" s="94" t="s">
        <v>386</v>
      </c>
      <c r="S125" s="896" t="s">
        <v>387</v>
      </c>
      <c r="T125" s="95">
        <v>253500</v>
      </c>
      <c r="U125" s="96"/>
      <c r="V125" s="97" t="s">
        <v>943</v>
      </c>
      <c r="W125" s="97" t="s">
        <v>942</v>
      </c>
      <c r="X125" s="98" t="s">
        <v>944</v>
      </c>
      <c r="Y125" s="97" t="s">
        <v>949</v>
      </c>
      <c r="Z125" s="99">
        <v>159</v>
      </c>
    </row>
    <row r="126" spans="2:26" ht="16.5" thickBot="1" x14ac:dyDescent="0.3">
      <c r="B126" s="828"/>
      <c r="C126" s="737"/>
      <c r="D126" s="809"/>
      <c r="E126" s="737" t="s">
        <v>383</v>
      </c>
      <c r="F126" s="663"/>
      <c r="G126" s="737"/>
      <c r="H126" s="737"/>
      <c r="I126" s="737"/>
      <c r="J126" s="737"/>
      <c r="K126" s="808"/>
      <c r="L126" s="808"/>
      <c r="M126" s="810"/>
      <c r="N126" s="810"/>
      <c r="O126" s="810"/>
      <c r="P126" s="810"/>
      <c r="Q126" s="824"/>
      <c r="R126" s="100" t="s">
        <v>388</v>
      </c>
      <c r="S126" s="821"/>
      <c r="T126" s="101">
        <v>15000</v>
      </c>
      <c r="U126" s="102"/>
      <c r="V126" s="103"/>
      <c r="W126" s="104"/>
      <c r="X126" s="104"/>
      <c r="Y126" s="104"/>
      <c r="Z126" s="105"/>
    </row>
    <row r="127" spans="2:26" ht="91.5" customHeight="1" thickBot="1" x14ac:dyDescent="0.3">
      <c r="B127" s="828">
        <v>119</v>
      </c>
      <c r="C127" s="663" t="s">
        <v>828</v>
      </c>
      <c r="D127" s="809" t="s">
        <v>389</v>
      </c>
      <c r="E127" s="737" t="s">
        <v>383</v>
      </c>
      <c r="F127" s="662" t="s">
        <v>1269</v>
      </c>
      <c r="G127" s="737" t="s">
        <v>311</v>
      </c>
      <c r="H127" s="737">
        <v>1373</v>
      </c>
      <c r="I127" s="737">
        <v>20</v>
      </c>
      <c r="J127" s="737">
        <v>150</v>
      </c>
      <c r="K127" s="808">
        <v>1537</v>
      </c>
      <c r="L127" s="815" t="s">
        <v>855</v>
      </c>
      <c r="M127" s="810">
        <v>68139.290142360798</v>
      </c>
      <c r="N127" s="810">
        <v>88535.554999999993</v>
      </c>
      <c r="O127" s="810">
        <v>27930.48</v>
      </c>
      <c r="P127" s="826">
        <f>N127</f>
        <v>88535.554999999993</v>
      </c>
      <c r="Q127" s="824"/>
      <c r="R127" s="100" t="s">
        <v>386</v>
      </c>
      <c r="S127" s="821" t="s">
        <v>387</v>
      </c>
      <c r="T127" s="101">
        <v>124000</v>
      </c>
      <c r="U127" s="106"/>
      <c r="V127" s="107" t="s">
        <v>943</v>
      </c>
      <c r="W127" s="107" t="s">
        <v>942</v>
      </c>
      <c r="X127" s="108" t="s">
        <v>944</v>
      </c>
      <c r="Y127" s="107" t="s">
        <v>949</v>
      </c>
      <c r="Z127" s="109">
        <v>159</v>
      </c>
    </row>
    <row r="128" spans="2:26" ht="16.5" thickBot="1" x14ac:dyDescent="0.3">
      <c r="B128" s="828"/>
      <c r="C128" s="737"/>
      <c r="D128" s="809"/>
      <c r="E128" s="737" t="s">
        <v>383</v>
      </c>
      <c r="F128" s="663"/>
      <c r="G128" s="737"/>
      <c r="H128" s="737"/>
      <c r="I128" s="737"/>
      <c r="J128" s="737"/>
      <c r="K128" s="808"/>
      <c r="L128" s="820"/>
      <c r="M128" s="810"/>
      <c r="N128" s="810"/>
      <c r="O128" s="810"/>
      <c r="P128" s="861"/>
      <c r="Q128" s="824"/>
      <c r="R128" s="100" t="s">
        <v>388</v>
      </c>
      <c r="S128" s="821"/>
      <c r="T128" s="101">
        <v>10000</v>
      </c>
      <c r="U128" s="106"/>
      <c r="V128" s="103"/>
      <c r="W128" s="104"/>
      <c r="X128" s="104"/>
      <c r="Y128" s="104"/>
      <c r="Z128" s="105"/>
    </row>
    <row r="129" spans="2:26" ht="90.75" thickBot="1" x14ac:dyDescent="0.3">
      <c r="B129" s="828">
        <v>120</v>
      </c>
      <c r="C129" s="663" t="s">
        <v>828</v>
      </c>
      <c r="D129" s="809" t="s">
        <v>390</v>
      </c>
      <c r="E129" s="737" t="s">
        <v>383</v>
      </c>
      <c r="F129" s="662" t="s">
        <v>1284</v>
      </c>
      <c r="G129" s="737" t="s">
        <v>311</v>
      </c>
      <c r="H129" s="737">
        <v>977</v>
      </c>
      <c r="I129" s="737">
        <v>11</v>
      </c>
      <c r="J129" s="737">
        <v>90</v>
      </c>
      <c r="K129" s="808">
        <v>938</v>
      </c>
      <c r="L129" s="815" t="s">
        <v>855</v>
      </c>
      <c r="M129" s="810">
        <v>148968.01321320829</v>
      </c>
      <c r="N129" s="810">
        <v>193558.89499999999</v>
      </c>
      <c r="O129" s="810">
        <v>61062.400000000001</v>
      </c>
      <c r="P129" s="826">
        <f>N129</f>
        <v>193558.89499999999</v>
      </c>
      <c r="Q129" s="824"/>
      <c r="R129" s="100" t="s">
        <v>386</v>
      </c>
      <c r="S129" s="821" t="s">
        <v>387</v>
      </c>
      <c r="T129" s="101">
        <v>271200</v>
      </c>
      <c r="U129" s="106"/>
      <c r="V129" s="110" t="s">
        <v>943</v>
      </c>
      <c r="W129" s="110" t="s">
        <v>942</v>
      </c>
      <c r="X129" s="111" t="s">
        <v>944</v>
      </c>
      <c r="Y129" s="110" t="s">
        <v>949</v>
      </c>
      <c r="Z129" s="112">
        <v>159</v>
      </c>
    </row>
    <row r="130" spans="2:26" ht="16.5" thickBot="1" x14ac:dyDescent="0.3">
      <c r="B130" s="828"/>
      <c r="C130" s="737"/>
      <c r="D130" s="809"/>
      <c r="E130" s="737" t="s">
        <v>383</v>
      </c>
      <c r="F130" s="663"/>
      <c r="G130" s="737"/>
      <c r="H130" s="737"/>
      <c r="I130" s="737"/>
      <c r="J130" s="737"/>
      <c r="K130" s="808"/>
      <c r="L130" s="820"/>
      <c r="M130" s="810"/>
      <c r="N130" s="810"/>
      <c r="O130" s="810"/>
      <c r="P130" s="861"/>
      <c r="Q130" s="824"/>
      <c r="R130" s="100" t="s">
        <v>388</v>
      </c>
      <c r="S130" s="821"/>
      <c r="T130" s="101">
        <v>20000</v>
      </c>
      <c r="U130" s="106"/>
      <c r="V130" s="103"/>
      <c r="W130" s="104"/>
      <c r="X130" s="104"/>
      <c r="Y130" s="104"/>
      <c r="Z130" s="105"/>
    </row>
    <row r="131" spans="2:26" ht="90.75" thickBot="1" x14ac:dyDescent="0.3">
      <c r="B131" s="828">
        <v>121</v>
      </c>
      <c r="C131" s="663" t="s">
        <v>828</v>
      </c>
      <c r="D131" s="809" t="s">
        <v>391</v>
      </c>
      <c r="E131" s="737" t="s">
        <v>383</v>
      </c>
      <c r="F131" s="662" t="s">
        <v>1285</v>
      </c>
      <c r="G131" s="737" t="s">
        <v>311</v>
      </c>
      <c r="H131" s="737">
        <v>2103.42</v>
      </c>
      <c r="I131" s="737">
        <v>42</v>
      </c>
      <c r="J131" s="737">
        <v>171</v>
      </c>
      <c r="K131" s="808">
        <v>3617</v>
      </c>
      <c r="L131" s="815" t="s">
        <v>855</v>
      </c>
      <c r="M131" s="810">
        <v>707341.2213606477</v>
      </c>
      <c r="N131" s="810">
        <v>890781.88</v>
      </c>
      <c r="O131" s="810">
        <v>289941.12</v>
      </c>
      <c r="P131" s="826">
        <f>N131</f>
        <v>890781.88</v>
      </c>
      <c r="Q131" s="824"/>
      <c r="R131" s="100" t="s">
        <v>386</v>
      </c>
      <c r="S131" s="821" t="s">
        <v>387</v>
      </c>
      <c r="T131" s="101">
        <v>1248500</v>
      </c>
      <c r="U131" s="106"/>
      <c r="V131" s="110" t="s">
        <v>943</v>
      </c>
      <c r="W131" s="110" t="s">
        <v>942</v>
      </c>
      <c r="X131" s="111" t="s">
        <v>944</v>
      </c>
      <c r="Y131" s="110" t="s">
        <v>949</v>
      </c>
      <c r="Z131" s="112">
        <v>159</v>
      </c>
    </row>
    <row r="132" spans="2:26" ht="16.5" thickBot="1" x14ac:dyDescent="0.3">
      <c r="B132" s="828"/>
      <c r="C132" s="737"/>
      <c r="D132" s="809"/>
      <c r="E132" s="737" t="s">
        <v>383</v>
      </c>
      <c r="F132" s="663"/>
      <c r="G132" s="737"/>
      <c r="H132" s="737"/>
      <c r="I132" s="737"/>
      <c r="J132" s="737"/>
      <c r="K132" s="808"/>
      <c r="L132" s="820"/>
      <c r="M132" s="810"/>
      <c r="N132" s="810"/>
      <c r="O132" s="810"/>
      <c r="P132" s="861"/>
      <c r="Q132" s="824"/>
      <c r="R132" s="100" t="s">
        <v>388</v>
      </c>
      <c r="S132" s="821"/>
      <c r="T132" s="101">
        <v>55000</v>
      </c>
      <c r="U132" s="106"/>
      <c r="V132" s="103"/>
      <c r="W132" s="104"/>
      <c r="X132" s="104"/>
      <c r="Y132" s="104"/>
      <c r="Z132" s="105"/>
    </row>
    <row r="133" spans="2:26" ht="90.75" thickBot="1" x14ac:dyDescent="0.3">
      <c r="B133" s="828">
        <v>122</v>
      </c>
      <c r="C133" s="663" t="s">
        <v>828</v>
      </c>
      <c r="D133" s="809" t="s">
        <v>392</v>
      </c>
      <c r="E133" s="737" t="s">
        <v>383</v>
      </c>
      <c r="F133" s="662" t="s">
        <v>1268</v>
      </c>
      <c r="G133" s="737" t="s">
        <v>311</v>
      </c>
      <c r="H133" s="737">
        <v>2103</v>
      </c>
      <c r="I133" s="737">
        <v>42</v>
      </c>
      <c r="J133" s="737">
        <v>173</v>
      </c>
      <c r="K133" s="808">
        <v>3618</v>
      </c>
      <c r="L133" s="815" t="s">
        <v>855</v>
      </c>
      <c r="M133" s="810">
        <v>342391.60396560945</v>
      </c>
      <c r="N133" s="810">
        <v>258944.63500000001</v>
      </c>
      <c r="O133" s="810">
        <v>140347.26</v>
      </c>
      <c r="P133" s="826">
        <f>N133</f>
        <v>258944.63500000001</v>
      </c>
      <c r="Q133" s="824"/>
      <c r="R133" s="100" t="s">
        <v>386</v>
      </c>
      <c r="S133" s="821" t="s">
        <v>387</v>
      </c>
      <c r="T133" s="101">
        <v>623000</v>
      </c>
      <c r="U133" s="106"/>
      <c r="V133" s="110" t="s">
        <v>943</v>
      </c>
      <c r="W133" s="110" t="s">
        <v>942</v>
      </c>
      <c r="X133" s="111" t="s">
        <v>944</v>
      </c>
      <c r="Y133" s="110" t="s">
        <v>947</v>
      </c>
      <c r="Z133" s="112">
        <v>159</v>
      </c>
    </row>
    <row r="134" spans="2:26" ht="16.5" thickBot="1" x14ac:dyDescent="0.3">
      <c r="B134" s="828"/>
      <c r="C134" s="737"/>
      <c r="D134" s="809"/>
      <c r="E134" s="737" t="s">
        <v>383</v>
      </c>
      <c r="F134" s="663"/>
      <c r="G134" s="737"/>
      <c r="H134" s="737"/>
      <c r="I134" s="737"/>
      <c r="J134" s="737"/>
      <c r="K134" s="808"/>
      <c r="L134" s="820"/>
      <c r="M134" s="810"/>
      <c r="N134" s="810"/>
      <c r="O134" s="810"/>
      <c r="P134" s="861"/>
      <c r="Q134" s="824"/>
      <c r="R134" s="100" t="s">
        <v>388</v>
      </c>
      <c r="S134" s="821"/>
      <c r="T134" s="101">
        <v>30000</v>
      </c>
      <c r="U134" s="106"/>
      <c r="V134" s="103"/>
      <c r="W134" s="104"/>
      <c r="X134" s="104"/>
      <c r="Y134" s="104"/>
      <c r="Z134" s="105"/>
    </row>
    <row r="135" spans="2:26" ht="90.75" thickBot="1" x14ac:dyDescent="0.3">
      <c r="B135" s="828">
        <v>123</v>
      </c>
      <c r="C135" s="663" t="s">
        <v>828</v>
      </c>
      <c r="D135" s="809" t="s">
        <v>393</v>
      </c>
      <c r="E135" s="737" t="s">
        <v>383</v>
      </c>
      <c r="F135" s="662" t="s">
        <v>231</v>
      </c>
      <c r="G135" s="737" t="s">
        <v>311</v>
      </c>
      <c r="H135" s="737">
        <v>2038</v>
      </c>
      <c r="I135" s="737">
        <v>40</v>
      </c>
      <c r="J135" s="737">
        <v>172</v>
      </c>
      <c r="K135" s="808">
        <v>3477</v>
      </c>
      <c r="L135" s="815" t="s">
        <v>855</v>
      </c>
      <c r="M135" s="810">
        <v>883534.42319558025</v>
      </c>
      <c r="N135" s="810">
        <v>2284489.915</v>
      </c>
      <c r="O135" s="810">
        <v>362163.20000000001</v>
      </c>
      <c r="P135" s="826">
        <f>N135</f>
        <v>2284489.915</v>
      </c>
      <c r="Q135" s="824"/>
      <c r="R135" s="100" t="s">
        <v>386</v>
      </c>
      <c r="S135" s="821" t="s">
        <v>387</v>
      </c>
      <c r="T135" s="101">
        <v>3201900</v>
      </c>
      <c r="U135" s="106"/>
      <c r="V135" s="110" t="s">
        <v>943</v>
      </c>
      <c r="W135" s="110" t="s">
        <v>942</v>
      </c>
      <c r="X135" s="111" t="s">
        <v>944</v>
      </c>
      <c r="Y135" s="110" t="s">
        <v>949</v>
      </c>
      <c r="Z135" s="112">
        <v>159</v>
      </c>
    </row>
    <row r="136" spans="2:26" ht="16.5" thickBot="1" x14ac:dyDescent="0.3">
      <c r="B136" s="828"/>
      <c r="C136" s="737"/>
      <c r="D136" s="809"/>
      <c r="E136" s="737" t="s">
        <v>383</v>
      </c>
      <c r="F136" s="663"/>
      <c r="G136" s="737"/>
      <c r="H136" s="737"/>
      <c r="I136" s="737"/>
      <c r="J136" s="737"/>
      <c r="K136" s="808"/>
      <c r="L136" s="820"/>
      <c r="M136" s="810"/>
      <c r="N136" s="810"/>
      <c r="O136" s="810"/>
      <c r="P136" s="861"/>
      <c r="Q136" s="824"/>
      <c r="R136" s="100" t="s">
        <v>388</v>
      </c>
      <c r="S136" s="821"/>
      <c r="T136" s="101">
        <v>145000</v>
      </c>
      <c r="U136" s="106"/>
      <c r="V136" s="103"/>
      <c r="W136" s="104"/>
      <c r="X136" s="104"/>
      <c r="Y136" s="104"/>
      <c r="Z136" s="105"/>
    </row>
    <row r="137" spans="2:26" ht="90.75" thickBot="1" x14ac:dyDescent="0.3">
      <c r="B137" s="828">
        <v>124</v>
      </c>
      <c r="C137" s="663" t="s">
        <v>828</v>
      </c>
      <c r="D137" s="809" t="s">
        <v>394</v>
      </c>
      <c r="E137" s="737" t="s">
        <v>383</v>
      </c>
      <c r="F137" s="662" t="s">
        <v>232</v>
      </c>
      <c r="G137" s="737" t="s">
        <v>311</v>
      </c>
      <c r="H137" s="737">
        <v>2136</v>
      </c>
      <c r="I137" s="737">
        <v>43</v>
      </c>
      <c r="J137" s="737">
        <v>210</v>
      </c>
      <c r="K137" s="808">
        <v>3698</v>
      </c>
      <c r="L137" s="815" t="s">
        <v>855</v>
      </c>
      <c r="M137" s="810">
        <v>205619.88818887173</v>
      </c>
      <c r="N137" s="810">
        <v>444880.34499999997</v>
      </c>
      <c r="O137" s="810">
        <v>84284.160000000003</v>
      </c>
      <c r="P137" s="826">
        <f>N137</f>
        <v>444880.34499999997</v>
      </c>
      <c r="Q137" s="824"/>
      <c r="R137" s="100" t="s">
        <v>386</v>
      </c>
      <c r="S137" s="821" t="s">
        <v>387</v>
      </c>
      <c r="T137" s="101">
        <v>362900</v>
      </c>
      <c r="U137" s="106"/>
      <c r="V137" s="113" t="s">
        <v>943</v>
      </c>
      <c r="W137" s="113" t="s">
        <v>942</v>
      </c>
      <c r="X137" s="114" t="s">
        <v>944</v>
      </c>
      <c r="Y137" s="113" t="s">
        <v>949</v>
      </c>
      <c r="Z137" s="115">
        <v>159</v>
      </c>
    </row>
    <row r="138" spans="2:26" ht="16.5" thickBot="1" x14ac:dyDescent="0.3">
      <c r="B138" s="829"/>
      <c r="C138" s="740"/>
      <c r="D138" s="818"/>
      <c r="E138" s="740" t="s">
        <v>383</v>
      </c>
      <c r="F138" s="664"/>
      <c r="G138" s="740"/>
      <c r="H138" s="740"/>
      <c r="I138" s="740"/>
      <c r="J138" s="740"/>
      <c r="K138" s="819"/>
      <c r="L138" s="816"/>
      <c r="M138" s="811"/>
      <c r="N138" s="811"/>
      <c r="O138" s="811"/>
      <c r="P138" s="827"/>
      <c r="Q138" s="825"/>
      <c r="R138" s="116" t="s">
        <v>388</v>
      </c>
      <c r="S138" s="846"/>
      <c r="T138" s="117">
        <v>20000</v>
      </c>
      <c r="U138" s="118"/>
      <c r="V138" s="119"/>
      <c r="W138" s="120"/>
      <c r="X138" s="120"/>
      <c r="Y138" s="120"/>
      <c r="Z138" s="121"/>
    </row>
    <row r="139" spans="2:26" s="239" customFormat="1" ht="36" x14ac:dyDescent="0.25">
      <c r="B139" s="334">
        <v>125</v>
      </c>
      <c r="C139" s="335" t="s">
        <v>828</v>
      </c>
      <c r="D139" s="336" t="s">
        <v>395</v>
      </c>
      <c r="E139" s="335" t="s">
        <v>383</v>
      </c>
      <c r="F139" s="335" t="s">
        <v>1222</v>
      </c>
      <c r="G139" s="335" t="s">
        <v>311</v>
      </c>
      <c r="H139" s="337">
        <v>1674</v>
      </c>
      <c r="I139" s="337">
        <v>28</v>
      </c>
      <c r="J139" s="337">
        <v>181</v>
      </c>
      <c r="K139" s="337">
        <v>1616</v>
      </c>
      <c r="L139" s="337" t="s">
        <v>853</v>
      </c>
      <c r="M139" s="338">
        <v>97694.091105000014</v>
      </c>
      <c r="N139" s="338">
        <v>52506.555</v>
      </c>
      <c r="O139" s="338">
        <v>25954.9</v>
      </c>
      <c r="P139" s="338">
        <f>O139</f>
        <v>25954.9</v>
      </c>
      <c r="Q139" s="900">
        <f>SUM(O139:O143)*90%</f>
        <v>258111.96300000002</v>
      </c>
      <c r="R139" s="335" t="s">
        <v>386</v>
      </c>
      <c r="S139" s="339" t="s">
        <v>255</v>
      </c>
      <c r="T139" s="340">
        <v>60930</v>
      </c>
      <c r="U139" s="341"/>
      <c r="V139" s="590"/>
      <c r="W139" s="588"/>
      <c r="X139" s="588"/>
      <c r="Y139" s="588"/>
      <c r="Z139" s="589"/>
    </row>
    <row r="140" spans="2:26" s="239" customFormat="1" ht="36" x14ac:dyDescent="0.25">
      <c r="B140" s="342">
        <v>126</v>
      </c>
      <c r="C140" s="343" t="s">
        <v>828</v>
      </c>
      <c r="D140" s="344" t="s">
        <v>396</v>
      </c>
      <c r="E140" s="343" t="s">
        <v>383</v>
      </c>
      <c r="F140" s="343" t="s">
        <v>1286</v>
      </c>
      <c r="G140" s="343" t="s">
        <v>311</v>
      </c>
      <c r="H140" s="345">
        <v>2155</v>
      </c>
      <c r="I140" s="345">
        <v>44</v>
      </c>
      <c r="J140" s="345">
        <v>31</v>
      </c>
      <c r="K140" s="345">
        <v>3710</v>
      </c>
      <c r="L140" s="345" t="s">
        <v>853</v>
      </c>
      <c r="M140" s="346">
        <v>108561.83615100001</v>
      </c>
      <c r="N140" s="346">
        <v>59952.47</v>
      </c>
      <c r="O140" s="346">
        <v>30303.63</v>
      </c>
      <c r="P140" s="346">
        <f>O140</f>
        <v>30303.63</v>
      </c>
      <c r="Q140" s="901"/>
      <c r="R140" s="343" t="s">
        <v>386</v>
      </c>
      <c r="S140" s="347" t="s">
        <v>255</v>
      </c>
      <c r="T140" s="348">
        <v>69571</v>
      </c>
      <c r="U140" s="349"/>
      <c r="V140" s="590"/>
      <c r="W140" s="588"/>
      <c r="X140" s="588"/>
      <c r="Y140" s="588"/>
      <c r="Z140" s="589"/>
    </row>
    <row r="141" spans="2:26" s="239" customFormat="1" ht="24" x14ac:dyDescent="0.25">
      <c r="B141" s="342">
        <v>127</v>
      </c>
      <c r="C141" s="343" t="s">
        <v>828</v>
      </c>
      <c r="D141" s="344" t="s">
        <v>397</v>
      </c>
      <c r="E141" s="343" t="s">
        <v>383</v>
      </c>
      <c r="F141" s="343" t="s">
        <v>233</v>
      </c>
      <c r="G141" s="343" t="s">
        <v>311</v>
      </c>
      <c r="H141" s="345">
        <v>1880</v>
      </c>
      <c r="I141" s="345">
        <v>34</v>
      </c>
      <c r="J141" s="345">
        <v>167</v>
      </c>
      <c r="K141" s="345">
        <v>927</v>
      </c>
      <c r="L141" s="345" t="s">
        <v>853</v>
      </c>
      <c r="M141" s="346">
        <v>353317.32830400002</v>
      </c>
      <c r="N141" s="346">
        <v>168988.08</v>
      </c>
      <c r="O141" s="346">
        <v>87190.53</v>
      </c>
      <c r="P141" s="346">
        <f>O141</f>
        <v>87190.53</v>
      </c>
      <c r="Q141" s="901"/>
      <c r="R141" s="343" t="s">
        <v>386</v>
      </c>
      <c r="S141" s="347" t="s">
        <v>255</v>
      </c>
      <c r="T141" s="348">
        <v>196097</v>
      </c>
      <c r="U141" s="349"/>
      <c r="V141" s="590"/>
      <c r="W141" s="588"/>
      <c r="X141" s="588"/>
      <c r="Y141" s="588"/>
      <c r="Z141" s="589"/>
    </row>
    <row r="142" spans="2:26" s="239" customFormat="1" ht="36" x14ac:dyDescent="0.25">
      <c r="B142" s="342">
        <v>128</v>
      </c>
      <c r="C142" s="343" t="s">
        <v>828</v>
      </c>
      <c r="D142" s="344" t="s">
        <v>398</v>
      </c>
      <c r="E142" s="343" t="s">
        <v>383</v>
      </c>
      <c r="F142" s="343" t="s">
        <v>234</v>
      </c>
      <c r="G142" s="343" t="s">
        <v>311</v>
      </c>
      <c r="H142" s="345">
        <v>1301</v>
      </c>
      <c r="I142" s="345">
        <v>18</v>
      </c>
      <c r="J142" s="345">
        <v>139</v>
      </c>
      <c r="K142" s="345">
        <v>1820</v>
      </c>
      <c r="L142" s="345" t="s">
        <v>853</v>
      </c>
      <c r="M142" s="346">
        <v>498875.74333500001</v>
      </c>
      <c r="N142" s="346">
        <v>233390.98499999999</v>
      </c>
      <c r="O142" s="346">
        <v>116088.21</v>
      </c>
      <c r="P142" s="346">
        <f>O142</f>
        <v>116088.21</v>
      </c>
      <c r="Q142" s="901"/>
      <c r="R142" s="343" t="s">
        <v>386</v>
      </c>
      <c r="S142" s="347" t="s">
        <v>255</v>
      </c>
      <c r="T142" s="348">
        <v>270833</v>
      </c>
      <c r="U142" s="349"/>
      <c r="V142" s="590"/>
      <c r="W142" s="588"/>
      <c r="X142" s="588"/>
      <c r="Y142" s="588"/>
      <c r="Z142" s="589"/>
    </row>
    <row r="143" spans="2:26" s="239" customFormat="1" ht="24.75" thickBot="1" x14ac:dyDescent="0.3">
      <c r="B143" s="350">
        <v>129</v>
      </c>
      <c r="C143" s="351" t="s">
        <v>828</v>
      </c>
      <c r="D143" s="352" t="s">
        <v>399</v>
      </c>
      <c r="E143" s="351" t="s">
        <v>383</v>
      </c>
      <c r="F143" s="343" t="s">
        <v>235</v>
      </c>
      <c r="G143" s="351" t="s">
        <v>311</v>
      </c>
      <c r="H143" s="353">
        <v>1505</v>
      </c>
      <c r="I143" s="353">
        <v>24</v>
      </c>
      <c r="J143" s="353">
        <v>206</v>
      </c>
      <c r="K143" s="353">
        <v>2522</v>
      </c>
      <c r="L143" s="353" t="s">
        <v>853</v>
      </c>
      <c r="M143" s="354">
        <v>97694.091105000014</v>
      </c>
      <c r="N143" s="354">
        <v>53918.71</v>
      </c>
      <c r="O143" s="354">
        <v>27253.8</v>
      </c>
      <c r="P143" s="354">
        <f>O143</f>
        <v>27253.8</v>
      </c>
      <c r="Q143" s="902"/>
      <c r="R143" s="351" t="s">
        <v>386</v>
      </c>
      <c r="S143" s="355" t="s">
        <v>255</v>
      </c>
      <c r="T143" s="356">
        <v>62569</v>
      </c>
      <c r="U143" s="357"/>
      <c r="V143" s="590"/>
      <c r="W143" s="588"/>
      <c r="X143" s="588"/>
      <c r="Y143" s="588"/>
      <c r="Z143" s="589"/>
    </row>
    <row r="144" spans="2:26" s="239" customFormat="1" ht="25.5" customHeight="1" x14ac:dyDescent="0.25">
      <c r="B144" s="865">
        <v>130</v>
      </c>
      <c r="C144" s="738" t="s">
        <v>828</v>
      </c>
      <c r="D144" s="812" t="s">
        <v>400</v>
      </c>
      <c r="E144" s="738" t="s">
        <v>383</v>
      </c>
      <c r="F144" s="814" t="s">
        <v>1223</v>
      </c>
      <c r="G144" s="738" t="s">
        <v>311</v>
      </c>
      <c r="H144" s="738">
        <v>2610</v>
      </c>
      <c r="I144" s="738">
        <v>74</v>
      </c>
      <c r="J144" s="738">
        <v>206</v>
      </c>
      <c r="K144" s="817">
        <v>5757</v>
      </c>
      <c r="L144" s="817" t="s">
        <v>853</v>
      </c>
      <c r="M144" s="813">
        <v>36862.519997586773</v>
      </c>
      <c r="N144" s="813">
        <v>52506.555</v>
      </c>
      <c r="O144" s="863">
        <v>7965.93</v>
      </c>
      <c r="P144" s="863">
        <v>7965.93</v>
      </c>
      <c r="Q144" s="897">
        <f>SUM(O144:O245)*90%</f>
        <v>279172.02600000001</v>
      </c>
      <c r="R144" s="358" t="s">
        <v>386</v>
      </c>
      <c r="S144" s="358" t="s">
        <v>401</v>
      </c>
      <c r="T144" s="359">
        <v>53510</v>
      </c>
      <c r="U144" s="360"/>
      <c r="V144" s="590"/>
      <c r="W144" s="588"/>
      <c r="X144" s="588"/>
      <c r="Y144" s="588"/>
      <c r="Z144" s="589"/>
    </row>
    <row r="145" spans="2:26" s="239" customFormat="1" x14ac:dyDescent="0.25">
      <c r="B145" s="860"/>
      <c r="C145" s="739"/>
      <c r="D145" s="799"/>
      <c r="E145" s="739" t="s">
        <v>383</v>
      </c>
      <c r="F145" s="611"/>
      <c r="G145" s="739"/>
      <c r="H145" s="739"/>
      <c r="I145" s="739"/>
      <c r="J145" s="739"/>
      <c r="K145" s="801"/>
      <c r="L145" s="801"/>
      <c r="M145" s="796"/>
      <c r="N145" s="796"/>
      <c r="O145" s="679"/>
      <c r="P145" s="679"/>
      <c r="Q145" s="898"/>
      <c r="R145" s="361" t="s">
        <v>388</v>
      </c>
      <c r="S145" s="361" t="s">
        <v>402</v>
      </c>
      <c r="T145" s="362">
        <v>6900</v>
      </c>
      <c r="U145" s="363"/>
      <c r="V145" s="590"/>
      <c r="W145" s="588"/>
      <c r="X145" s="588"/>
      <c r="Y145" s="588"/>
      <c r="Z145" s="589"/>
    </row>
    <row r="146" spans="2:26" s="239" customFormat="1" ht="24" x14ac:dyDescent="0.25">
      <c r="B146" s="860"/>
      <c r="C146" s="739"/>
      <c r="D146" s="799"/>
      <c r="E146" s="739" t="s">
        <v>383</v>
      </c>
      <c r="F146" s="612"/>
      <c r="G146" s="739"/>
      <c r="H146" s="739"/>
      <c r="I146" s="739"/>
      <c r="J146" s="739"/>
      <c r="K146" s="801"/>
      <c r="L146" s="801"/>
      <c r="M146" s="796"/>
      <c r="N146" s="796"/>
      <c r="O146" s="680"/>
      <c r="P146" s="680"/>
      <c r="Q146" s="898"/>
      <c r="R146" s="361" t="s">
        <v>403</v>
      </c>
      <c r="S146" s="361" t="s">
        <v>403</v>
      </c>
      <c r="T146" s="362">
        <v>24067.79</v>
      </c>
      <c r="U146" s="363"/>
      <c r="V146" s="590"/>
      <c r="W146" s="588"/>
      <c r="X146" s="588"/>
      <c r="Y146" s="588"/>
      <c r="Z146" s="589"/>
    </row>
    <row r="147" spans="2:26" s="239" customFormat="1" x14ac:dyDescent="0.25">
      <c r="B147" s="860">
        <v>131</v>
      </c>
      <c r="C147" s="610" t="s">
        <v>828</v>
      </c>
      <c r="D147" s="799" t="s">
        <v>404</v>
      </c>
      <c r="E147" s="739" t="s">
        <v>383</v>
      </c>
      <c r="F147" s="610" t="s">
        <v>1224</v>
      </c>
      <c r="G147" s="739" t="s">
        <v>311</v>
      </c>
      <c r="H147" s="739">
        <v>2610</v>
      </c>
      <c r="I147" s="739">
        <v>74</v>
      </c>
      <c r="J147" s="739">
        <v>209</v>
      </c>
      <c r="K147" s="801">
        <v>5758</v>
      </c>
      <c r="L147" s="803" t="s">
        <v>853</v>
      </c>
      <c r="M147" s="796">
        <v>36862.519997586773</v>
      </c>
      <c r="N147" s="796">
        <v>52506.555</v>
      </c>
      <c r="O147" s="678">
        <v>7965.93</v>
      </c>
      <c r="P147" s="678">
        <v>7965.93</v>
      </c>
      <c r="Q147" s="898"/>
      <c r="R147" s="361" t="s">
        <v>386</v>
      </c>
      <c r="S147" s="361" t="s">
        <v>401</v>
      </c>
      <c r="T147" s="362">
        <v>53510</v>
      </c>
      <c r="U147" s="363"/>
      <c r="V147" s="590"/>
      <c r="W147" s="588"/>
      <c r="X147" s="588"/>
      <c r="Y147" s="588"/>
      <c r="Z147" s="589"/>
    </row>
    <row r="148" spans="2:26" s="239" customFormat="1" x14ac:dyDescent="0.25">
      <c r="B148" s="860"/>
      <c r="C148" s="611"/>
      <c r="D148" s="799"/>
      <c r="E148" s="739" t="s">
        <v>383</v>
      </c>
      <c r="F148" s="611"/>
      <c r="G148" s="739"/>
      <c r="H148" s="739"/>
      <c r="I148" s="739"/>
      <c r="J148" s="739"/>
      <c r="K148" s="801"/>
      <c r="L148" s="804"/>
      <c r="M148" s="796"/>
      <c r="N148" s="796"/>
      <c r="O148" s="679"/>
      <c r="P148" s="679"/>
      <c r="Q148" s="898"/>
      <c r="R148" s="361" t="s">
        <v>388</v>
      </c>
      <c r="S148" s="361" t="s">
        <v>402</v>
      </c>
      <c r="T148" s="362">
        <v>6900</v>
      </c>
      <c r="U148" s="363"/>
      <c r="V148" s="590"/>
      <c r="W148" s="588"/>
      <c r="X148" s="588"/>
      <c r="Y148" s="588"/>
      <c r="Z148" s="589"/>
    </row>
    <row r="149" spans="2:26" s="239" customFormat="1" ht="24" x14ac:dyDescent="0.25">
      <c r="B149" s="860"/>
      <c r="C149" s="612"/>
      <c r="D149" s="799"/>
      <c r="E149" s="739" t="s">
        <v>383</v>
      </c>
      <c r="F149" s="612"/>
      <c r="G149" s="739"/>
      <c r="H149" s="739"/>
      <c r="I149" s="739"/>
      <c r="J149" s="739"/>
      <c r="K149" s="801"/>
      <c r="L149" s="806"/>
      <c r="M149" s="796"/>
      <c r="N149" s="796"/>
      <c r="O149" s="680"/>
      <c r="P149" s="680"/>
      <c r="Q149" s="898"/>
      <c r="R149" s="361" t="s">
        <v>403</v>
      </c>
      <c r="S149" s="361" t="s">
        <v>403</v>
      </c>
      <c r="T149" s="362">
        <v>24067.79</v>
      </c>
      <c r="U149" s="363"/>
      <c r="V149" s="590"/>
      <c r="W149" s="588"/>
      <c r="X149" s="588"/>
      <c r="Y149" s="588"/>
      <c r="Z149" s="589"/>
    </row>
    <row r="150" spans="2:26" s="239" customFormat="1" x14ac:dyDescent="0.25">
      <c r="B150" s="860">
        <v>132</v>
      </c>
      <c r="C150" s="610" t="s">
        <v>828</v>
      </c>
      <c r="D150" s="799" t="s">
        <v>405</v>
      </c>
      <c r="E150" s="739" t="s">
        <v>383</v>
      </c>
      <c r="F150" s="610" t="s">
        <v>1225</v>
      </c>
      <c r="G150" s="739" t="s">
        <v>311</v>
      </c>
      <c r="H150" s="739">
        <v>2610</v>
      </c>
      <c r="I150" s="739">
        <v>74</v>
      </c>
      <c r="J150" s="739">
        <v>212</v>
      </c>
      <c r="K150" s="801">
        <v>5759</v>
      </c>
      <c r="L150" s="803" t="s">
        <v>853</v>
      </c>
      <c r="M150" s="796">
        <v>40083.15689348169</v>
      </c>
      <c r="N150" s="796">
        <v>52506.555</v>
      </c>
      <c r="O150" s="678">
        <v>8661.9</v>
      </c>
      <c r="P150" s="678">
        <v>8661.9</v>
      </c>
      <c r="Q150" s="898"/>
      <c r="R150" s="361" t="s">
        <v>386</v>
      </c>
      <c r="S150" s="361" t="s">
        <v>401</v>
      </c>
      <c r="T150" s="362">
        <v>58185</v>
      </c>
      <c r="U150" s="363"/>
      <c r="V150" s="590"/>
      <c r="W150" s="588"/>
      <c r="X150" s="588"/>
      <c r="Y150" s="588"/>
      <c r="Z150" s="589"/>
    </row>
    <row r="151" spans="2:26" s="239" customFormat="1" x14ac:dyDescent="0.25">
      <c r="B151" s="860"/>
      <c r="C151" s="611"/>
      <c r="D151" s="799"/>
      <c r="E151" s="739" t="s">
        <v>383</v>
      </c>
      <c r="F151" s="611"/>
      <c r="G151" s="739"/>
      <c r="H151" s="739"/>
      <c r="I151" s="739"/>
      <c r="J151" s="739"/>
      <c r="K151" s="801"/>
      <c r="L151" s="804"/>
      <c r="M151" s="796"/>
      <c r="N151" s="796"/>
      <c r="O151" s="679"/>
      <c r="P151" s="679"/>
      <c r="Q151" s="898"/>
      <c r="R151" s="361" t="s">
        <v>388</v>
      </c>
      <c r="S151" s="361" t="s">
        <v>402</v>
      </c>
      <c r="T151" s="362">
        <v>7500</v>
      </c>
      <c r="U151" s="363"/>
      <c r="V151" s="590"/>
      <c r="W151" s="588"/>
      <c r="X151" s="588"/>
      <c r="Y151" s="588"/>
      <c r="Z151" s="589"/>
    </row>
    <row r="152" spans="2:26" s="239" customFormat="1" ht="24" x14ac:dyDescent="0.25">
      <c r="B152" s="860"/>
      <c r="C152" s="612"/>
      <c r="D152" s="799"/>
      <c r="E152" s="739" t="s">
        <v>383</v>
      </c>
      <c r="F152" s="612"/>
      <c r="G152" s="739"/>
      <c r="H152" s="739"/>
      <c r="I152" s="739"/>
      <c r="J152" s="739"/>
      <c r="K152" s="801"/>
      <c r="L152" s="806"/>
      <c r="M152" s="796"/>
      <c r="N152" s="796"/>
      <c r="O152" s="680"/>
      <c r="P152" s="680"/>
      <c r="Q152" s="898"/>
      <c r="R152" s="361" t="s">
        <v>403</v>
      </c>
      <c r="S152" s="361" t="s">
        <v>403</v>
      </c>
      <c r="T152" s="362">
        <v>26170.57</v>
      </c>
      <c r="U152" s="363"/>
      <c r="V152" s="590"/>
      <c r="W152" s="588"/>
      <c r="X152" s="588"/>
      <c r="Y152" s="588"/>
      <c r="Z152" s="589"/>
    </row>
    <row r="153" spans="2:26" s="239" customFormat="1" x14ac:dyDescent="0.25">
      <c r="B153" s="860">
        <v>133</v>
      </c>
      <c r="C153" s="610" t="s">
        <v>828</v>
      </c>
      <c r="D153" s="799" t="s">
        <v>406</v>
      </c>
      <c r="E153" s="739" t="s">
        <v>383</v>
      </c>
      <c r="F153" s="610" t="s">
        <v>1226</v>
      </c>
      <c r="G153" s="739" t="s">
        <v>311</v>
      </c>
      <c r="H153" s="739">
        <v>2610</v>
      </c>
      <c r="I153" s="739">
        <v>74</v>
      </c>
      <c r="J153" s="739">
        <v>215</v>
      </c>
      <c r="K153" s="801">
        <v>5760</v>
      </c>
      <c r="L153" s="803" t="s">
        <v>853</v>
      </c>
      <c r="M153" s="796">
        <v>42462.879139338256</v>
      </c>
      <c r="N153" s="796">
        <v>52506.555</v>
      </c>
      <c r="O153" s="678">
        <v>9176.16</v>
      </c>
      <c r="P153" s="678">
        <v>9176.16</v>
      </c>
      <c r="Q153" s="898"/>
      <c r="R153" s="361" t="s">
        <v>386</v>
      </c>
      <c r="S153" s="361" t="s">
        <v>401</v>
      </c>
      <c r="T153" s="362">
        <v>61640</v>
      </c>
      <c r="U153" s="363"/>
      <c r="V153" s="590"/>
      <c r="W153" s="588"/>
      <c r="X153" s="588"/>
      <c r="Y153" s="588"/>
      <c r="Z153" s="589"/>
    </row>
    <row r="154" spans="2:26" s="239" customFormat="1" x14ac:dyDescent="0.25">
      <c r="B154" s="860"/>
      <c r="C154" s="611"/>
      <c r="D154" s="799"/>
      <c r="E154" s="739" t="s">
        <v>383</v>
      </c>
      <c r="F154" s="611"/>
      <c r="G154" s="739"/>
      <c r="H154" s="739"/>
      <c r="I154" s="739"/>
      <c r="J154" s="739"/>
      <c r="K154" s="801"/>
      <c r="L154" s="804"/>
      <c r="M154" s="796"/>
      <c r="N154" s="796"/>
      <c r="O154" s="679"/>
      <c r="P154" s="679"/>
      <c r="Q154" s="898"/>
      <c r="R154" s="361" t="s">
        <v>388</v>
      </c>
      <c r="S154" s="361" t="s">
        <v>402</v>
      </c>
      <c r="T154" s="362">
        <v>7950</v>
      </c>
      <c r="U154" s="363"/>
      <c r="V154" s="590"/>
      <c r="W154" s="588"/>
      <c r="X154" s="588"/>
      <c r="Y154" s="588"/>
      <c r="Z154" s="589"/>
    </row>
    <row r="155" spans="2:26" s="239" customFormat="1" ht="24" x14ac:dyDescent="0.25">
      <c r="B155" s="860"/>
      <c r="C155" s="612"/>
      <c r="D155" s="799"/>
      <c r="E155" s="739" t="s">
        <v>383</v>
      </c>
      <c r="F155" s="612"/>
      <c r="G155" s="739"/>
      <c r="H155" s="739"/>
      <c r="I155" s="739"/>
      <c r="J155" s="739"/>
      <c r="K155" s="801"/>
      <c r="L155" s="806"/>
      <c r="M155" s="796"/>
      <c r="N155" s="796"/>
      <c r="O155" s="680"/>
      <c r="P155" s="680"/>
      <c r="Q155" s="898"/>
      <c r="R155" s="361" t="s">
        <v>403</v>
      </c>
      <c r="S155" s="361" t="s">
        <v>403</v>
      </c>
      <c r="T155" s="362">
        <v>27724.3</v>
      </c>
      <c r="U155" s="363"/>
      <c r="V155" s="590"/>
      <c r="W155" s="588"/>
      <c r="X155" s="588"/>
      <c r="Y155" s="588"/>
      <c r="Z155" s="589"/>
    </row>
    <row r="156" spans="2:26" s="239" customFormat="1" x14ac:dyDescent="0.25">
      <c r="B156" s="860">
        <v>134</v>
      </c>
      <c r="C156" s="610" t="s">
        <v>828</v>
      </c>
      <c r="D156" s="799" t="s">
        <v>407</v>
      </c>
      <c r="E156" s="739" t="s">
        <v>383</v>
      </c>
      <c r="F156" s="610" t="s">
        <v>1227</v>
      </c>
      <c r="G156" s="739" t="s">
        <v>311</v>
      </c>
      <c r="H156" s="739">
        <v>2610</v>
      </c>
      <c r="I156" s="739">
        <v>74</v>
      </c>
      <c r="J156" s="739">
        <v>218</v>
      </c>
      <c r="K156" s="801">
        <v>5761</v>
      </c>
      <c r="L156" s="803" t="s">
        <v>853</v>
      </c>
      <c r="M156" s="796">
        <v>42462.879139338256</v>
      </c>
      <c r="N156" s="796">
        <v>52506.555</v>
      </c>
      <c r="O156" s="678">
        <v>9176.16</v>
      </c>
      <c r="P156" s="678">
        <v>9176.16</v>
      </c>
      <c r="Q156" s="898"/>
      <c r="R156" s="361" t="s">
        <v>386</v>
      </c>
      <c r="S156" s="361" t="s">
        <v>401</v>
      </c>
      <c r="T156" s="362">
        <v>61640</v>
      </c>
      <c r="U156" s="363"/>
      <c r="V156" s="590"/>
      <c r="W156" s="588"/>
      <c r="X156" s="588"/>
      <c r="Y156" s="588"/>
      <c r="Z156" s="589"/>
    </row>
    <row r="157" spans="2:26" s="239" customFormat="1" x14ac:dyDescent="0.25">
      <c r="B157" s="860"/>
      <c r="C157" s="611"/>
      <c r="D157" s="799"/>
      <c r="E157" s="739" t="s">
        <v>383</v>
      </c>
      <c r="F157" s="611"/>
      <c r="G157" s="739"/>
      <c r="H157" s="739"/>
      <c r="I157" s="739"/>
      <c r="J157" s="739"/>
      <c r="K157" s="801"/>
      <c r="L157" s="804"/>
      <c r="M157" s="796"/>
      <c r="N157" s="796"/>
      <c r="O157" s="679"/>
      <c r="P157" s="679"/>
      <c r="Q157" s="898"/>
      <c r="R157" s="361" t="s">
        <v>388</v>
      </c>
      <c r="S157" s="361" t="s">
        <v>402</v>
      </c>
      <c r="T157" s="362">
        <v>7950</v>
      </c>
      <c r="U157" s="363"/>
      <c r="V157" s="590"/>
      <c r="W157" s="588"/>
      <c r="X157" s="588"/>
      <c r="Y157" s="588"/>
      <c r="Z157" s="589"/>
    </row>
    <row r="158" spans="2:26" s="239" customFormat="1" ht="24" x14ac:dyDescent="0.25">
      <c r="B158" s="860"/>
      <c r="C158" s="612"/>
      <c r="D158" s="799"/>
      <c r="E158" s="739" t="s">
        <v>383</v>
      </c>
      <c r="F158" s="612"/>
      <c r="G158" s="739"/>
      <c r="H158" s="739"/>
      <c r="I158" s="739"/>
      <c r="J158" s="739"/>
      <c r="K158" s="801"/>
      <c r="L158" s="806"/>
      <c r="M158" s="796"/>
      <c r="N158" s="796"/>
      <c r="O158" s="680"/>
      <c r="P158" s="680"/>
      <c r="Q158" s="898"/>
      <c r="R158" s="361" t="s">
        <v>403</v>
      </c>
      <c r="S158" s="361" t="s">
        <v>403</v>
      </c>
      <c r="T158" s="362">
        <v>27724.3</v>
      </c>
      <c r="U158" s="363"/>
      <c r="V158" s="590"/>
      <c r="W158" s="588"/>
      <c r="X158" s="588"/>
      <c r="Y158" s="588"/>
      <c r="Z158" s="589"/>
    </row>
    <row r="159" spans="2:26" s="239" customFormat="1" x14ac:dyDescent="0.25">
      <c r="B159" s="860">
        <v>135</v>
      </c>
      <c r="C159" s="610" t="s">
        <v>828</v>
      </c>
      <c r="D159" s="799" t="s">
        <v>408</v>
      </c>
      <c r="E159" s="739" t="s">
        <v>383</v>
      </c>
      <c r="F159" s="610" t="s">
        <v>1228</v>
      </c>
      <c r="G159" s="739" t="s">
        <v>311</v>
      </c>
      <c r="H159" s="739">
        <v>2610</v>
      </c>
      <c r="I159" s="739">
        <v>74</v>
      </c>
      <c r="J159" s="739">
        <v>221</v>
      </c>
      <c r="K159" s="801">
        <v>5762</v>
      </c>
      <c r="L159" s="803" t="s">
        <v>853</v>
      </c>
      <c r="M159" s="796">
        <v>42462.879139338256</v>
      </c>
      <c r="N159" s="796">
        <v>52506.555</v>
      </c>
      <c r="O159" s="678">
        <v>9176.16</v>
      </c>
      <c r="P159" s="678">
        <v>9176.16</v>
      </c>
      <c r="Q159" s="898"/>
      <c r="R159" s="361" t="s">
        <v>386</v>
      </c>
      <c r="S159" s="361" t="s">
        <v>401</v>
      </c>
      <c r="T159" s="362">
        <v>61640</v>
      </c>
      <c r="U159" s="363"/>
      <c r="V159" s="590"/>
      <c r="W159" s="588"/>
      <c r="X159" s="588"/>
      <c r="Y159" s="588"/>
      <c r="Z159" s="589"/>
    </row>
    <row r="160" spans="2:26" s="239" customFormat="1" x14ac:dyDescent="0.25">
      <c r="B160" s="860"/>
      <c r="C160" s="611"/>
      <c r="D160" s="799"/>
      <c r="E160" s="739" t="s">
        <v>383</v>
      </c>
      <c r="F160" s="611"/>
      <c r="G160" s="739"/>
      <c r="H160" s="739"/>
      <c r="I160" s="739"/>
      <c r="J160" s="739"/>
      <c r="K160" s="801"/>
      <c r="L160" s="804"/>
      <c r="M160" s="796"/>
      <c r="N160" s="796"/>
      <c r="O160" s="679"/>
      <c r="P160" s="679"/>
      <c r="Q160" s="898"/>
      <c r="R160" s="361" t="s">
        <v>388</v>
      </c>
      <c r="S160" s="361" t="s">
        <v>402</v>
      </c>
      <c r="T160" s="362">
        <v>7950</v>
      </c>
      <c r="U160" s="363"/>
      <c r="V160" s="590"/>
      <c r="W160" s="588"/>
      <c r="X160" s="588"/>
      <c r="Y160" s="588"/>
      <c r="Z160" s="589"/>
    </row>
    <row r="161" spans="2:26" s="239" customFormat="1" ht="24" x14ac:dyDescent="0.25">
      <c r="B161" s="860"/>
      <c r="C161" s="612"/>
      <c r="D161" s="799"/>
      <c r="E161" s="739" t="s">
        <v>383</v>
      </c>
      <c r="F161" s="612"/>
      <c r="G161" s="739"/>
      <c r="H161" s="739"/>
      <c r="I161" s="739"/>
      <c r="J161" s="739"/>
      <c r="K161" s="801"/>
      <c r="L161" s="806"/>
      <c r="M161" s="796"/>
      <c r="N161" s="796"/>
      <c r="O161" s="680"/>
      <c r="P161" s="680"/>
      <c r="Q161" s="898"/>
      <c r="R161" s="361" t="s">
        <v>403</v>
      </c>
      <c r="S161" s="361" t="s">
        <v>403</v>
      </c>
      <c r="T161" s="362">
        <v>27724.3</v>
      </c>
      <c r="U161" s="363"/>
      <c r="V161" s="590"/>
      <c r="W161" s="588"/>
      <c r="X161" s="588"/>
      <c r="Y161" s="588"/>
      <c r="Z161" s="589"/>
    </row>
    <row r="162" spans="2:26" s="239" customFormat="1" x14ac:dyDescent="0.25">
      <c r="B162" s="860">
        <v>136</v>
      </c>
      <c r="C162" s="610" t="s">
        <v>828</v>
      </c>
      <c r="D162" s="799" t="s">
        <v>409</v>
      </c>
      <c r="E162" s="739" t="s">
        <v>383</v>
      </c>
      <c r="F162" s="610" t="s">
        <v>1229</v>
      </c>
      <c r="G162" s="739" t="s">
        <v>311</v>
      </c>
      <c r="H162" s="739">
        <v>2621</v>
      </c>
      <c r="I162" s="739">
        <v>75</v>
      </c>
      <c r="J162" s="739">
        <v>1</v>
      </c>
      <c r="K162" s="801">
        <v>5763</v>
      </c>
      <c r="L162" s="803" t="s">
        <v>853</v>
      </c>
      <c r="M162" s="796">
        <v>42462.879139338256</v>
      </c>
      <c r="N162" s="796">
        <v>52506.555</v>
      </c>
      <c r="O162" s="678">
        <v>9176.16</v>
      </c>
      <c r="P162" s="678">
        <v>9176.16</v>
      </c>
      <c r="Q162" s="898"/>
      <c r="R162" s="361" t="s">
        <v>386</v>
      </c>
      <c r="S162" s="361" t="s">
        <v>401</v>
      </c>
      <c r="T162" s="362">
        <v>61640</v>
      </c>
      <c r="U162" s="363"/>
      <c r="V162" s="590"/>
      <c r="W162" s="588"/>
      <c r="X162" s="588"/>
      <c r="Y162" s="588"/>
      <c r="Z162" s="589"/>
    </row>
    <row r="163" spans="2:26" s="239" customFormat="1" x14ac:dyDescent="0.25">
      <c r="B163" s="860"/>
      <c r="C163" s="611"/>
      <c r="D163" s="799"/>
      <c r="E163" s="739" t="s">
        <v>383</v>
      </c>
      <c r="F163" s="611"/>
      <c r="G163" s="739"/>
      <c r="H163" s="739"/>
      <c r="I163" s="739"/>
      <c r="J163" s="739"/>
      <c r="K163" s="801"/>
      <c r="L163" s="804"/>
      <c r="M163" s="796"/>
      <c r="N163" s="796"/>
      <c r="O163" s="679"/>
      <c r="P163" s="679"/>
      <c r="Q163" s="898"/>
      <c r="R163" s="361" t="s">
        <v>388</v>
      </c>
      <c r="S163" s="361" t="s">
        <v>402</v>
      </c>
      <c r="T163" s="362">
        <v>7950</v>
      </c>
      <c r="U163" s="363"/>
      <c r="V163" s="590"/>
      <c r="W163" s="588"/>
      <c r="X163" s="588"/>
      <c r="Y163" s="588"/>
      <c r="Z163" s="589"/>
    </row>
    <row r="164" spans="2:26" s="239" customFormat="1" ht="24" x14ac:dyDescent="0.25">
      <c r="B164" s="860"/>
      <c r="C164" s="612"/>
      <c r="D164" s="799"/>
      <c r="E164" s="739" t="s">
        <v>383</v>
      </c>
      <c r="F164" s="612"/>
      <c r="G164" s="739"/>
      <c r="H164" s="739"/>
      <c r="I164" s="739"/>
      <c r="J164" s="739"/>
      <c r="K164" s="801"/>
      <c r="L164" s="806"/>
      <c r="M164" s="796"/>
      <c r="N164" s="796"/>
      <c r="O164" s="680"/>
      <c r="P164" s="680"/>
      <c r="Q164" s="898"/>
      <c r="R164" s="361" t="s">
        <v>403</v>
      </c>
      <c r="S164" s="361" t="s">
        <v>403</v>
      </c>
      <c r="T164" s="362">
        <v>27724.3</v>
      </c>
      <c r="U164" s="363"/>
      <c r="V164" s="590"/>
      <c r="W164" s="588"/>
      <c r="X164" s="588"/>
      <c r="Y164" s="588"/>
      <c r="Z164" s="589"/>
    </row>
    <row r="165" spans="2:26" s="239" customFormat="1" x14ac:dyDescent="0.25">
      <c r="B165" s="860">
        <v>137</v>
      </c>
      <c r="C165" s="610" t="s">
        <v>828</v>
      </c>
      <c r="D165" s="799" t="s">
        <v>410</v>
      </c>
      <c r="E165" s="739" t="s">
        <v>383</v>
      </c>
      <c r="F165" s="610" t="s">
        <v>1230</v>
      </c>
      <c r="G165" s="739" t="s">
        <v>311</v>
      </c>
      <c r="H165" s="739">
        <v>2621</v>
      </c>
      <c r="I165" s="739">
        <v>75</v>
      </c>
      <c r="J165" s="739">
        <v>4</v>
      </c>
      <c r="K165" s="801">
        <v>5764</v>
      </c>
      <c r="L165" s="803" t="s">
        <v>853</v>
      </c>
      <c r="M165" s="796">
        <v>42462.879139338256</v>
      </c>
      <c r="N165" s="796">
        <v>52506.555</v>
      </c>
      <c r="O165" s="678">
        <v>9176.16</v>
      </c>
      <c r="P165" s="678">
        <v>9176.16</v>
      </c>
      <c r="Q165" s="898"/>
      <c r="R165" s="361" t="s">
        <v>386</v>
      </c>
      <c r="S165" s="361" t="s">
        <v>401</v>
      </c>
      <c r="T165" s="362">
        <v>61640</v>
      </c>
      <c r="U165" s="363"/>
      <c r="V165" s="590"/>
      <c r="W165" s="588"/>
      <c r="X165" s="588"/>
      <c r="Y165" s="588"/>
      <c r="Z165" s="589"/>
    </row>
    <row r="166" spans="2:26" s="239" customFormat="1" x14ac:dyDescent="0.25">
      <c r="B166" s="860"/>
      <c r="C166" s="611"/>
      <c r="D166" s="799"/>
      <c r="E166" s="739" t="s">
        <v>383</v>
      </c>
      <c r="F166" s="611"/>
      <c r="G166" s="739"/>
      <c r="H166" s="739"/>
      <c r="I166" s="739"/>
      <c r="J166" s="739"/>
      <c r="K166" s="801"/>
      <c r="L166" s="804"/>
      <c r="M166" s="796"/>
      <c r="N166" s="796"/>
      <c r="O166" s="679"/>
      <c r="P166" s="679"/>
      <c r="Q166" s="898"/>
      <c r="R166" s="361" t="s">
        <v>388</v>
      </c>
      <c r="S166" s="361" t="s">
        <v>402</v>
      </c>
      <c r="T166" s="362">
        <v>7950</v>
      </c>
      <c r="U166" s="363"/>
      <c r="V166" s="590"/>
      <c r="W166" s="588"/>
      <c r="X166" s="588"/>
      <c r="Y166" s="588"/>
      <c r="Z166" s="589"/>
    </row>
    <row r="167" spans="2:26" s="239" customFormat="1" ht="24" x14ac:dyDescent="0.25">
      <c r="B167" s="860"/>
      <c r="C167" s="612"/>
      <c r="D167" s="799"/>
      <c r="E167" s="739" t="s">
        <v>383</v>
      </c>
      <c r="F167" s="612"/>
      <c r="G167" s="739"/>
      <c r="H167" s="739"/>
      <c r="I167" s="739"/>
      <c r="J167" s="739"/>
      <c r="K167" s="801"/>
      <c r="L167" s="806"/>
      <c r="M167" s="796"/>
      <c r="N167" s="796"/>
      <c r="O167" s="680"/>
      <c r="P167" s="680"/>
      <c r="Q167" s="898"/>
      <c r="R167" s="361" t="s">
        <v>403</v>
      </c>
      <c r="S167" s="361" t="s">
        <v>403</v>
      </c>
      <c r="T167" s="362">
        <v>27724.3</v>
      </c>
      <c r="U167" s="363"/>
      <c r="V167" s="590"/>
      <c r="W167" s="588"/>
      <c r="X167" s="588"/>
      <c r="Y167" s="588"/>
      <c r="Z167" s="589"/>
    </row>
    <row r="168" spans="2:26" s="239" customFormat="1" x14ac:dyDescent="0.25">
      <c r="B168" s="860">
        <v>138</v>
      </c>
      <c r="C168" s="610" t="s">
        <v>828</v>
      </c>
      <c r="D168" s="799" t="s">
        <v>411</v>
      </c>
      <c r="E168" s="739" t="s">
        <v>383</v>
      </c>
      <c r="F168" s="610" t="s">
        <v>1231</v>
      </c>
      <c r="G168" s="739" t="s">
        <v>311</v>
      </c>
      <c r="H168" s="739">
        <v>2621</v>
      </c>
      <c r="I168" s="739">
        <v>75</v>
      </c>
      <c r="J168" s="739">
        <v>7</v>
      </c>
      <c r="K168" s="801">
        <v>5765</v>
      </c>
      <c r="L168" s="803" t="s">
        <v>853</v>
      </c>
      <c r="M168" s="796">
        <v>42462.879139338256</v>
      </c>
      <c r="N168" s="796">
        <v>52506.555</v>
      </c>
      <c r="O168" s="678">
        <v>9176.16</v>
      </c>
      <c r="P168" s="678">
        <v>9176.16</v>
      </c>
      <c r="Q168" s="898"/>
      <c r="R168" s="361" t="s">
        <v>386</v>
      </c>
      <c r="S168" s="361" t="s">
        <v>401</v>
      </c>
      <c r="T168" s="362">
        <v>61640</v>
      </c>
      <c r="U168" s="363"/>
      <c r="V168" s="590"/>
      <c r="W168" s="588"/>
      <c r="X168" s="588"/>
      <c r="Y168" s="588"/>
      <c r="Z168" s="589"/>
    </row>
    <row r="169" spans="2:26" s="239" customFormat="1" x14ac:dyDescent="0.25">
      <c r="B169" s="860"/>
      <c r="C169" s="611"/>
      <c r="D169" s="799"/>
      <c r="E169" s="739" t="s">
        <v>383</v>
      </c>
      <c r="F169" s="611"/>
      <c r="G169" s="739"/>
      <c r="H169" s="739"/>
      <c r="I169" s="739"/>
      <c r="J169" s="739"/>
      <c r="K169" s="801"/>
      <c r="L169" s="804"/>
      <c r="M169" s="796"/>
      <c r="N169" s="796"/>
      <c r="O169" s="679"/>
      <c r="P169" s="679"/>
      <c r="Q169" s="898"/>
      <c r="R169" s="361" t="s">
        <v>388</v>
      </c>
      <c r="S169" s="361" t="s">
        <v>402</v>
      </c>
      <c r="T169" s="362">
        <v>7950</v>
      </c>
      <c r="U169" s="363"/>
      <c r="V169" s="590"/>
      <c r="W169" s="588"/>
      <c r="X169" s="588"/>
      <c r="Y169" s="588"/>
      <c r="Z169" s="589"/>
    </row>
    <row r="170" spans="2:26" s="239" customFormat="1" ht="24" x14ac:dyDescent="0.25">
      <c r="B170" s="860"/>
      <c r="C170" s="612"/>
      <c r="D170" s="799"/>
      <c r="E170" s="739" t="s">
        <v>383</v>
      </c>
      <c r="F170" s="612"/>
      <c r="G170" s="739"/>
      <c r="H170" s="739"/>
      <c r="I170" s="739"/>
      <c r="J170" s="739"/>
      <c r="K170" s="801"/>
      <c r="L170" s="806"/>
      <c r="M170" s="796"/>
      <c r="N170" s="796"/>
      <c r="O170" s="680"/>
      <c r="P170" s="680"/>
      <c r="Q170" s="898"/>
      <c r="R170" s="361" t="s">
        <v>403</v>
      </c>
      <c r="S170" s="361" t="s">
        <v>403</v>
      </c>
      <c r="T170" s="362">
        <v>27724.3</v>
      </c>
      <c r="U170" s="363"/>
      <c r="V170" s="590"/>
      <c r="W170" s="588"/>
      <c r="X170" s="588"/>
      <c r="Y170" s="588"/>
      <c r="Z170" s="589"/>
    </row>
    <row r="171" spans="2:26" s="239" customFormat="1" x14ac:dyDescent="0.25">
      <c r="B171" s="860">
        <v>139</v>
      </c>
      <c r="C171" s="610" t="s">
        <v>828</v>
      </c>
      <c r="D171" s="799" t="s">
        <v>412</v>
      </c>
      <c r="E171" s="739" t="s">
        <v>383</v>
      </c>
      <c r="F171" s="610" t="s">
        <v>1232</v>
      </c>
      <c r="G171" s="739" t="s">
        <v>311</v>
      </c>
      <c r="H171" s="739">
        <v>2621</v>
      </c>
      <c r="I171" s="739">
        <v>75</v>
      </c>
      <c r="J171" s="739">
        <v>10</v>
      </c>
      <c r="K171" s="801">
        <v>5766</v>
      </c>
      <c r="L171" s="803" t="s">
        <v>853</v>
      </c>
      <c r="M171" s="796">
        <v>42462.879139338256</v>
      </c>
      <c r="N171" s="796">
        <v>52506.555</v>
      </c>
      <c r="O171" s="678">
        <v>9176.16</v>
      </c>
      <c r="P171" s="678">
        <v>9176.16</v>
      </c>
      <c r="Q171" s="898"/>
      <c r="R171" s="361" t="s">
        <v>386</v>
      </c>
      <c r="S171" s="361" t="s">
        <v>401</v>
      </c>
      <c r="T171" s="362">
        <v>61640</v>
      </c>
      <c r="U171" s="363"/>
      <c r="V171" s="590"/>
      <c r="W171" s="588"/>
      <c r="X171" s="588"/>
      <c r="Y171" s="588"/>
      <c r="Z171" s="589"/>
    </row>
    <row r="172" spans="2:26" s="239" customFormat="1" x14ac:dyDescent="0.25">
      <c r="B172" s="860"/>
      <c r="C172" s="611"/>
      <c r="D172" s="799"/>
      <c r="E172" s="739" t="s">
        <v>383</v>
      </c>
      <c r="F172" s="611"/>
      <c r="G172" s="739"/>
      <c r="H172" s="739"/>
      <c r="I172" s="739"/>
      <c r="J172" s="739"/>
      <c r="K172" s="801"/>
      <c r="L172" s="804"/>
      <c r="M172" s="796"/>
      <c r="N172" s="796"/>
      <c r="O172" s="679"/>
      <c r="P172" s="679"/>
      <c r="Q172" s="898"/>
      <c r="R172" s="361" t="s">
        <v>388</v>
      </c>
      <c r="S172" s="361" t="s">
        <v>402</v>
      </c>
      <c r="T172" s="362">
        <v>7950</v>
      </c>
      <c r="U172" s="363"/>
      <c r="V172" s="590"/>
      <c r="W172" s="588"/>
      <c r="X172" s="588"/>
      <c r="Y172" s="588"/>
      <c r="Z172" s="589"/>
    </row>
    <row r="173" spans="2:26" s="239" customFormat="1" ht="24" x14ac:dyDescent="0.25">
      <c r="B173" s="860"/>
      <c r="C173" s="612"/>
      <c r="D173" s="799"/>
      <c r="E173" s="739" t="s">
        <v>383</v>
      </c>
      <c r="F173" s="612"/>
      <c r="G173" s="739"/>
      <c r="H173" s="739"/>
      <c r="I173" s="739"/>
      <c r="J173" s="739"/>
      <c r="K173" s="801"/>
      <c r="L173" s="806"/>
      <c r="M173" s="796"/>
      <c r="N173" s="796"/>
      <c r="O173" s="680"/>
      <c r="P173" s="680"/>
      <c r="Q173" s="898"/>
      <c r="R173" s="361" t="s">
        <v>403</v>
      </c>
      <c r="S173" s="361" t="s">
        <v>403</v>
      </c>
      <c r="T173" s="362">
        <v>27724.3</v>
      </c>
      <c r="U173" s="363"/>
      <c r="V173" s="590"/>
      <c r="W173" s="588"/>
      <c r="X173" s="588"/>
      <c r="Y173" s="588"/>
      <c r="Z173" s="589"/>
    </row>
    <row r="174" spans="2:26" s="239" customFormat="1" x14ac:dyDescent="0.25">
      <c r="B174" s="860">
        <v>140</v>
      </c>
      <c r="C174" s="610" t="s">
        <v>828</v>
      </c>
      <c r="D174" s="799" t="s">
        <v>413</v>
      </c>
      <c r="E174" s="739" t="s">
        <v>383</v>
      </c>
      <c r="F174" s="610" t="s">
        <v>1233</v>
      </c>
      <c r="G174" s="739" t="s">
        <v>311</v>
      </c>
      <c r="H174" s="739">
        <v>2621</v>
      </c>
      <c r="I174" s="739">
        <v>75</v>
      </c>
      <c r="J174" s="739">
        <v>13</v>
      </c>
      <c r="K174" s="801">
        <v>5767</v>
      </c>
      <c r="L174" s="803" t="s">
        <v>853</v>
      </c>
      <c r="M174" s="796">
        <v>42462.879139338256</v>
      </c>
      <c r="N174" s="796">
        <v>52506.555</v>
      </c>
      <c r="O174" s="678">
        <v>9176.16</v>
      </c>
      <c r="P174" s="678">
        <v>9176.16</v>
      </c>
      <c r="Q174" s="898"/>
      <c r="R174" s="361" t="s">
        <v>386</v>
      </c>
      <c r="S174" s="361" t="s">
        <v>401</v>
      </c>
      <c r="T174" s="362">
        <v>61640</v>
      </c>
      <c r="U174" s="363"/>
      <c r="V174" s="590"/>
      <c r="W174" s="588"/>
      <c r="X174" s="588"/>
      <c r="Y174" s="588"/>
      <c r="Z174" s="589"/>
    </row>
    <row r="175" spans="2:26" s="239" customFormat="1" x14ac:dyDescent="0.25">
      <c r="B175" s="860"/>
      <c r="C175" s="611"/>
      <c r="D175" s="799"/>
      <c r="E175" s="739" t="s">
        <v>383</v>
      </c>
      <c r="F175" s="611"/>
      <c r="G175" s="739"/>
      <c r="H175" s="739"/>
      <c r="I175" s="739"/>
      <c r="J175" s="739"/>
      <c r="K175" s="801"/>
      <c r="L175" s="804"/>
      <c r="M175" s="796"/>
      <c r="N175" s="796"/>
      <c r="O175" s="679"/>
      <c r="P175" s="679"/>
      <c r="Q175" s="898"/>
      <c r="R175" s="361" t="s">
        <v>388</v>
      </c>
      <c r="S175" s="361" t="s">
        <v>402</v>
      </c>
      <c r="T175" s="362">
        <v>7950</v>
      </c>
      <c r="U175" s="363"/>
      <c r="V175" s="590"/>
      <c r="W175" s="588"/>
      <c r="X175" s="588"/>
      <c r="Y175" s="588"/>
      <c r="Z175" s="589"/>
    </row>
    <row r="176" spans="2:26" s="239" customFormat="1" ht="24" x14ac:dyDescent="0.25">
      <c r="B176" s="860"/>
      <c r="C176" s="612"/>
      <c r="D176" s="799"/>
      <c r="E176" s="739" t="s">
        <v>383</v>
      </c>
      <c r="F176" s="612"/>
      <c r="G176" s="739"/>
      <c r="H176" s="739"/>
      <c r="I176" s="739"/>
      <c r="J176" s="739"/>
      <c r="K176" s="801"/>
      <c r="L176" s="806"/>
      <c r="M176" s="796"/>
      <c r="N176" s="796"/>
      <c r="O176" s="680"/>
      <c r="P176" s="680"/>
      <c r="Q176" s="898"/>
      <c r="R176" s="361" t="s">
        <v>403</v>
      </c>
      <c r="S176" s="361" t="s">
        <v>403</v>
      </c>
      <c r="T176" s="362">
        <v>27724.3</v>
      </c>
      <c r="U176" s="363"/>
      <c r="V176" s="590"/>
      <c r="W176" s="588"/>
      <c r="X176" s="588"/>
      <c r="Y176" s="588"/>
      <c r="Z176" s="589"/>
    </row>
    <row r="177" spans="2:26" s="239" customFormat="1" x14ac:dyDescent="0.25">
      <c r="B177" s="860">
        <v>141</v>
      </c>
      <c r="C177" s="610" t="s">
        <v>828</v>
      </c>
      <c r="D177" s="799" t="s">
        <v>414</v>
      </c>
      <c r="E177" s="739" t="s">
        <v>383</v>
      </c>
      <c r="F177" s="610" t="s">
        <v>1234</v>
      </c>
      <c r="G177" s="739" t="s">
        <v>311</v>
      </c>
      <c r="H177" s="739">
        <v>2621</v>
      </c>
      <c r="I177" s="739">
        <v>75</v>
      </c>
      <c r="J177" s="739">
        <v>16</v>
      </c>
      <c r="K177" s="801">
        <v>5768</v>
      </c>
      <c r="L177" s="803" t="s">
        <v>853</v>
      </c>
      <c r="M177" s="796">
        <v>42462.879139338256</v>
      </c>
      <c r="N177" s="796">
        <v>52506.555</v>
      </c>
      <c r="O177" s="678">
        <v>9176.16</v>
      </c>
      <c r="P177" s="678">
        <v>9176.16</v>
      </c>
      <c r="Q177" s="898"/>
      <c r="R177" s="361" t="s">
        <v>386</v>
      </c>
      <c r="S177" s="361" t="s">
        <v>401</v>
      </c>
      <c r="T177" s="362">
        <v>61640</v>
      </c>
      <c r="U177" s="363"/>
      <c r="V177" s="590"/>
      <c r="W177" s="588"/>
      <c r="X177" s="588"/>
      <c r="Y177" s="588"/>
      <c r="Z177" s="589"/>
    </row>
    <row r="178" spans="2:26" s="239" customFormat="1" x14ac:dyDescent="0.25">
      <c r="B178" s="860"/>
      <c r="C178" s="611"/>
      <c r="D178" s="799"/>
      <c r="E178" s="739" t="s">
        <v>383</v>
      </c>
      <c r="F178" s="611"/>
      <c r="G178" s="739"/>
      <c r="H178" s="739"/>
      <c r="I178" s="739"/>
      <c r="J178" s="739"/>
      <c r="K178" s="801"/>
      <c r="L178" s="804"/>
      <c r="M178" s="796"/>
      <c r="N178" s="796"/>
      <c r="O178" s="679"/>
      <c r="P178" s="679"/>
      <c r="Q178" s="898"/>
      <c r="R178" s="361" t="s">
        <v>388</v>
      </c>
      <c r="S178" s="361" t="s">
        <v>402</v>
      </c>
      <c r="T178" s="362">
        <v>7950</v>
      </c>
      <c r="U178" s="363"/>
      <c r="V178" s="590"/>
      <c r="W178" s="588"/>
      <c r="X178" s="588"/>
      <c r="Y178" s="588"/>
      <c r="Z178" s="589"/>
    </row>
    <row r="179" spans="2:26" s="239" customFormat="1" ht="24" x14ac:dyDescent="0.25">
      <c r="B179" s="860"/>
      <c r="C179" s="612"/>
      <c r="D179" s="799"/>
      <c r="E179" s="739" t="s">
        <v>383</v>
      </c>
      <c r="F179" s="612"/>
      <c r="G179" s="739"/>
      <c r="H179" s="739"/>
      <c r="I179" s="739"/>
      <c r="J179" s="739"/>
      <c r="K179" s="801"/>
      <c r="L179" s="806"/>
      <c r="M179" s="796"/>
      <c r="N179" s="796"/>
      <c r="O179" s="680"/>
      <c r="P179" s="680"/>
      <c r="Q179" s="898"/>
      <c r="R179" s="361" t="s">
        <v>403</v>
      </c>
      <c r="S179" s="361" t="s">
        <v>403</v>
      </c>
      <c r="T179" s="362">
        <v>27724.3</v>
      </c>
      <c r="U179" s="363"/>
      <c r="V179" s="590"/>
      <c r="W179" s="588"/>
      <c r="X179" s="588"/>
      <c r="Y179" s="588"/>
      <c r="Z179" s="589"/>
    </row>
    <row r="180" spans="2:26" s="239" customFormat="1" x14ac:dyDescent="0.25">
      <c r="B180" s="860">
        <v>142</v>
      </c>
      <c r="C180" s="610" t="s">
        <v>828</v>
      </c>
      <c r="D180" s="799" t="s">
        <v>415</v>
      </c>
      <c r="E180" s="739" t="s">
        <v>383</v>
      </c>
      <c r="F180" s="610" t="s">
        <v>1235</v>
      </c>
      <c r="G180" s="739" t="s">
        <v>311</v>
      </c>
      <c r="H180" s="739">
        <v>2621</v>
      </c>
      <c r="I180" s="739">
        <v>75</v>
      </c>
      <c r="J180" s="739">
        <v>19</v>
      </c>
      <c r="K180" s="801">
        <v>5769</v>
      </c>
      <c r="L180" s="803" t="s">
        <v>853</v>
      </c>
      <c r="M180" s="796">
        <v>47064.734901359167</v>
      </c>
      <c r="N180" s="796">
        <v>52506.555</v>
      </c>
      <c r="O180" s="678">
        <v>10170.61</v>
      </c>
      <c r="P180" s="678">
        <v>10170.61</v>
      </c>
      <c r="Q180" s="898"/>
      <c r="R180" s="361" t="s">
        <v>386</v>
      </c>
      <c r="S180" s="361" t="s">
        <v>401</v>
      </c>
      <c r="T180" s="362">
        <v>68320</v>
      </c>
      <c r="U180" s="363"/>
      <c r="V180" s="590"/>
      <c r="W180" s="588"/>
      <c r="X180" s="588"/>
      <c r="Y180" s="588"/>
      <c r="Z180" s="589"/>
    </row>
    <row r="181" spans="2:26" s="239" customFormat="1" x14ac:dyDescent="0.25">
      <c r="B181" s="860"/>
      <c r="C181" s="611"/>
      <c r="D181" s="799"/>
      <c r="E181" s="739" t="s">
        <v>383</v>
      </c>
      <c r="F181" s="611"/>
      <c r="G181" s="739"/>
      <c r="H181" s="739"/>
      <c r="I181" s="739"/>
      <c r="J181" s="739"/>
      <c r="K181" s="801"/>
      <c r="L181" s="804"/>
      <c r="M181" s="796"/>
      <c r="N181" s="796"/>
      <c r="O181" s="679"/>
      <c r="P181" s="679"/>
      <c r="Q181" s="898"/>
      <c r="R181" s="361" t="s">
        <v>388</v>
      </c>
      <c r="S181" s="361" t="s">
        <v>402</v>
      </c>
      <c r="T181" s="362">
        <v>8800</v>
      </c>
      <c r="U181" s="363"/>
      <c r="V181" s="590"/>
      <c r="W181" s="588"/>
      <c r="X181" s="588"/>
      <c r="Y181" s="588"/>
      <c r="Z181" s="589"/>
    </row>
    <row r="182" spans="2:26" s="239" customFormat="1" ht="24" x14ac:dyDescent="0.25">
      <c r="B182" s="860"/>
      <c r="C182" s="612"/>
      <c r="D182" s="799"/>
      <c r="E182" s="739" t="s">
        <v>383</v>
      </c>
      <c r="F182" s="612"/>
      <c r="G182" s="739"/>
      <c r="H182" s="739"/>
      <c r="I182" s="739"/>
      <c r="J182" s="739"/>
      <c r="K182" s="801"/>
      <c r="L182" s="806"/>
      <c r="M182" s="796"/>
      <c r="N182" s="796"/>
      <c r="O182" s="680"/>
      <c r="P182" s="680"/>
      <c r="Q182" s="898"/>
      <c r="R182" s="361" t="s">
        <v>403</v>
      </c>
      <c r="S182" s="361" t="s">
        <v>403</v>
      </c>
      <c r="T182" s="362">
        <v>30628.89</v>
      </c>
      <c r="U182" s="363"/>
      <c r="V182" s="590"/>
      <c r="W182" s="588"/>
      <c r="X182" s="588"/>
      <c r="Y182" s="588"/>
      <c r="Z182" s="589"/>
    </row>
    <row r="183" spans="2:26" s="239" customFormat="1" x14ac:dyDescent="0.25">
      <c r="B183" s="860">
        <v>143</v>
      </c>
      <c r="C183" s="610" t="s">
        <v>828</v>
      </c>
      <c r="D183" s="799" t="s">
        <v>416</v>
      </c>
      <c r="E183" s="739" t="s">
        <v>383</v>
      </c>
      <c r="F183" s="610" t="s">
        <v>1236</v>
      </c>
      <c r="G183" s="739" t="s">
        <v>311</v>
      </c>
      <c r="H183" s="739">
        <v>2621</v>
      </c>
      <c r="I183" s="739">
        <v>75</v>
      </c>
      <c r="J183" s="739">
        <v>22</v>
      </c>
      <c r="K183" s="801">
        <v>5770</v>
      </c>
      <c r="L183" s="803" t="s">
        <v>853</v>
      </c>
      <c r="M183" s="796">
        <v>47680.522794694341</v>
      </c>
      <c r="N183" s="796">
        <v>52506.555</v>
      </c>
      <c r="O183" s="678">
        <v>10303.68</v>
      </c>
      <c r="P183" s="678">
        <v>10303.68</v>
      </c>
      <c r="Q183" s="898"/>
      <c r="R183" s="361" t="s">
        <v>386</v>
      </c>
      <c r="S183" s="361" t="s">
        <v>401</v>
      </c>
      <c r="T183" s="362">
        <v>69214</v>
      </c>
      <c r="U183" s="363"/>
      <c r="V183" s="590"/>
      <c r="W183" s="588"/>
      <c r="X183" s="588"/>
      <c r="Y183" s="588"/>
      <c r="Z183" s="589"/>
    </row>
    <row r="184" spans="2:26" s="239" customFormat="1" x14ac:dyDescent="0.25">
      <c r="B184" s="860"/>
      <c r="C184" s="611"/>
      <c r="D184" s="799"/>
      <c r="E184" s="739" t="s">
        <v>383</v>
      </c>
      <c r="F184" s="611"/>
      <c r="G184" s="739"/>
      <c r="H184" s="739"/>
      <c r="I184" s="739"/>
      <c r="J184" s="739"/>
      <c r="K184" s="801"/>
      <c r="L184" s="804"/>
      <c r="M184" s="796"/>
      <c r="N184" s="796"/>
      <c r="O184" s="679"/>
      <c r="P184" s="679"/>
      <c r="Q184" s="898"/>
      <c r="R184" s="361" t="s">
        <v>388</v>
      </c>
      <c r="S184" s="361" t="s">
        <v>402</v>
      </c>
      <c r="T184" s="362">
        <v>8900</v>
      </c>
      <c r="U184" s="363"/>
      <c r="V184" s="590"/>
      <c r="W184" s="588"/>
      <c r="X184" s="588"/>
      <c r="Y184" s="588"/>
      <c r="Z184" s="589"/>
    </row>
    <row r="185" spans="2:26" s="239" customFormat="1" ht="24" x14ac:dyDescent="0.25">
      <c r="B185" s="860"/>
      <c r="C185" s="612"/>
      <c r="D185" s="799"/>
      <c r="E185" s="739" t="s">
        <v>383</v>
      </c>
      <c r="F185" s="612"/>
      <c r="G185" s="739"/>
      <c r="H185" s="739"/>
      <c r="I185" s="739"/>
      <c r="J185" s="739"/>
      <c r="K185" s="801"/>
      <c r="L185" s="806"/>
      <c r="M185" s="796"/>
      <c r="N185" s="796"/>
      <c r="O185" s="680"/>
      <c r="P185" s="680"/>
      <c r="Q185" s="898"/>
      <c r="R185" s="361" t="s">
        <v>403</v>
      </c>
      <c r="S185" s="361" t="s">
        <v>403</v>
      </c>
      <c r="T185" s="362">
        <v>31130.94</v>
      </c>
      <c r="U185" s="363"/>
      <c r="V185" s="590"/>
      <c r="W185" s="588"/>
      <c r="X185" s="588"/>
      <c r="Y185" s="588"/>
      <c r="Z185" s="589"/>
    </row>
    <row r="186" spans="2:26" s="239" customFormat="1" x14ac:dyDescent="0.25">
      <c r="B186" s="860">
        <v>144</v>
      </c>
      <c r="C186" s="610" t="s">
        <v>828</v>
      </c>
      <c r="D186" s="799" t="s">
        <v>417</v>
      </c>
      <c r="E186" s="739" t="s">
        <v>383</v>
      </c>
      <c r="F186" s="610" t="s">
        <v>1237</v>
      </c>
      <c r="G186" s="739" t="s">
        <v>311</v>
      </c>
      <c r="H186" s="739">
        <v>2621</v>
      </c>
      <c r="I186" s="739">
        <v>75</v>
      </c>
      <c r="J186" s="739">
        <v>25</v>
      </c>
      <c r="K186" s="801">
        <v>5771</v>
      </c>
      <c r="L186" s="803" t="s">
        <v>853</v>
      </c>
      <c r="M186" s="796">
        <v>47881.812600687772</v>
      </c>
      <c r="N186" s="796">
        <v>52506.555</v>
      </c>
      <c r="O186" s="678">
        <v>10347.18</v>
      </c>
      <c r="P186" s="678">
        <v>10347.18</v>
      </c>
      <c r="Q186" s="898"/>
      <c r="R186" s="361" t="s">
        <v>386</v>
      </c>
      <c r="S186" s="361" t="s">
        <v>401</v>
      </c>
      <c r="T186" s="362">
        <v>69506</v>
      </c>
      <c r="U186" s="363"/>
      <c r="V186" s="590"/>
      <c r="W186" s="588"/>
      <c r="X186" s="588"/>
      <c r="Y186" s="588"/>
      <c r="Z186" s="589"/>
    </row>
    <row r="187" spans="2:26" s="239" customFormat="1" x14ac:dyDescent="0.25">
      <c r="B187" s="860"/>
      <c r="C187" s="611"/>
      <c r="D187" s="799"/>
      <c r="E187" s="739" t="s">
        <v>383</v>
      </c>
      <c r="F187" s="611"/>
      <c r="G187" s="739"/>
      <c r="H187" s="739"/>
      <c r="I187" s="739"/>
      <c r="J187" s="739"/>
      <c r="K187" s="801"/>
      <c r="L187" s="804"/>
      <c r="M187" s="796"/>
      <c r="N187" s="796"/>
      <c r="O187" s="679"/>
      <c r="P187" s="679"/>
      <c r="Q187" s="898"/>
      <c r="R187" s="361" t="s">
        <v>388</v>
      </c>
      <c r="S187" s="361" t="s">
        <v>402</v>
      </c>
      <c r="T187" s="362">
        <v>8900</v>
      </c>
      <c r="U187" s="363"/>
      <c r="V187" s="590"/>
      <c r="W187" s="588"/>
      <c r="X187" s="588"/>
      <c r="Y187" s="588"/>
      <c r="Z187" s="589"/>
    </row>
    <row r="188" spans="2:26" s="239" customFormat="1" ht="24" x14ac:dyDescent="0.25">
      <c r="B188" s="860"/>
      <c r="C188" s="612"/>
      <c r="D188" s="799"/>
      <c r="E188" s="739" t="s">
        <v>383</v>
      </c>
      <c r="F188" s="612"/>
      <c r="G188" s="739"/>
      <c r="H188" s="739"/>
      <c r="I188" s="739"/>
      <c r="J188" s="739"/>
      <c r="K188" s="801"/>
      <c r="L188" s="806"/>
      <c r="M188" s="796"/>
      <c r="N188" s="796"/>
      <c r="O188" s="680"/>
      <c r="P188" s="680"/>
      <c r="Q188" s="898"/>
      <c r="R188" s="361" t="s">
        <v>403</v>
      </c>
      <c r="S188" s="361" t="s">
        <v>403</v>
      </c>
      <c r="T188" s="362">
        <v>31262.36</v>
      </c>
      <c r="U188" s="363"/>
      <c r="V188" s="590"/>
      <c r="W188" s="588"/>
      <c r="X188" s="588"/>
      <c r="Y188" s="588"/>
      <c r="Z188" s="589"/>
    </row>
    <row r="189" spans="2:26" s="239" customFormat="1" x14ac:dyDescent="0.25">
      <c r="B189" s="860">
        <v>145</v>
      </c>
      <c r="C189" s="610" t="s">
        <v>828</v>
      </c>
      <c r="D189" s="799" t="s">
        <v>418</v>
      </c>
      <c r="E189" s="739" t="s">
        <v>383</v>
      </c>
      <c r="F189" s="610" t="s">
        <v>1238</v>
      </c>
      <c r="G189" s="739" t="s">
        <v>311</v>
      </c>
      <c r="H189" s="739">
        <v>2621</v>
      </c>
      <c r="I189" s="739">
        <v>75</v>
      </c>
      <c r="J189" s="739">
        <v>28</v>
      </c>
      <c r="K189" s="801">
        <v>5772</v>
      </c>
      <c r="L189" s="803" t="s">
        <v>853</v>
      </c>
      <c r="M189" s="796">
        <v>51944.688421660474</v>
      </c>
      <c r="N189" s="796">
        <v>52506.555</v>
      </c>
      <c r="O189" s="678">
        <v>11225.16</v>
      </c>
      <c r="P189" s="678">
        <v>11225.16</v>
      </c>
      <c r="Q189" s="898"/>
      <c r="R189" s="361" t="s">
        <v>386</v>
      </c>
      <c r="S189" s="361" t="s">
        <v>401</v>
      </c>
      <c r="T189" s="362">
        <v>75404</v>
      </c>
      <c r="U189" s="363"/>
      <c r="V189" s="590"/>
      <c r="W189" s="588"/>
      <c r="X189" s="588"/>
      <c r="Y189" s="588"/>
      <c r="Z189" s="589"/>
    </row>
    <row r="190" spans="2:26" s="239" customFormat="1" x14ac:dyDescent="0.25">
      <c r="B190" s="860"/>
      <c r="C190" s="611"/>
      <c r="D190" s="799"/>
      <c r="E190" s="739" t="s">
        <v>383</v>
      </c>
      <c r="F190" s="611"/>
      <c r="G190" s="739"/>
      <c r="H190" s="739"/>
      <c r="I190" s="739"/>
      <c r="J190" s="739"/>
      <c r="K190" s="801"/>
      <c r="L190" s="804"/>
      <c r="M190" s="796"/>
      <c r="N190" s="796"/>
      <c r="O190" s="679"/>
      <c r="P190" s="679"/>
      <c r="Q190" s="898"/>
      <c r="R190" s="361" t="s">
        <v>388</v>
      </c>
      <c r="S190" s="361" t="s">
        <v>402</v>
      </c>
      <c r="T190" s="362">
        <v>9700</v>
      </c>
      <c r="U190" s="363"/>
      <c r="V190" s="590"/>
      <c r="W190" s="588"/>
      <c r="X190" s="588"/>
      <c r="Y190" s="588"/>
      <c r="Z190" s="589"/>
    </row>
    <row r="191" spans="2:26" s="239" customFormat="1" ht="24" x14ac:dyDescent="0.25">
      <c r="B191" s="860"/>
      <c r="C191" s="612"/>
      <c r="D191" s="799"/>
      <c r="E191" s="739" t="s">
        <v>383</v>
      </c>
      <c r="F191" s="612"/>
      <c r="G191" s="739"/>
      <c r="H191" s="739"/>
      <c r="I191" s="739"/>
      <c r="J191" s="739"/>
      <c r="K191" s="801"/>
      <c r="L191" s="806"/>
      <c r="M191" s="796"/>
      <c r="N191" s="796"/>
      <c r="O191" s="680"/>
      <c r="P191" s="680"/>
      <c r="Q191" s="898"/>
      <c r="R191" s="361" t="s">
        <v>403</v>
      </c>
      <c r="S191" s="361" t="s">
        <v>403</v>
      </c>
      <c r="T191" s="362">
        <v>33915.040000000001</v>
      </c>
      <c r="U191" s="363"/>
      <c r="V191" s="590"/>
      <c r="W191" s="588"/>
      <c r="X191" s="588"/>
      <c r="Y191" s="588"/>
      <c r="Z191" s="589"/>
    </row>
    <row r="192" spans="2:26" s="239" customFormat="1" x14ac:dyDescent="0.25">
      <c r="B192" s="860">
        <v>146</v>
      </c>
      <c r="C192" s="610" t="s">
        <v>828</v>
      </c>
      <c r="D192" s="799" t="s">
        <v>419</v>
      </c>
      <c r="E192" s="739" t="s">
        <v>383</v>
      </c>
      <c r="F192" s="610" t="s">
        <v>1239</v>
      </c>
      <c r="G192" s="739" t="s">
        <v>311</v>
      </c>
      <c r="H192" s="739">
        <v>2621</v>
      </c>
      <c r="I192" s="739">
        <v>75</v>
      </c>
      <c r="J192" s="739">
        <v>31</v>
      </c>
      <c r="K192" s="801">
        <v>5773</v>
      </c>
      <c r="L192" s="803" t="s">
        <v>853</v>
      </c>
      <c r="M192" s="796">
        <v>40929.368643677764</v>
      </c>
      <c r="N192" s="796">
        <v>52506.555</v>
      </c>
      <c r="O192" s="678">
        <v>8844.77</v>
      </c>
      <c r="P192" s="678">
        <v>8844.77</v>
      </c>
      <c r="Q192" s="898"/>
      <c r="R192" s="361" t="s">
        <v>386</v>
      </c>
      <c r="S192" s="361" t="s">
        <v>401</v>
      </c>
      <c r="T192" s="362">
        <v>59414</v>
      </c>
      <c r="U192" s="363"/>
      <c r="V192" s="590"/>
      <c r="W192" s="588"/>
      <c r="X192" s="588"/>
      <c r="Y192" s="588"/>
      <c r="Z192" s="589"/>
    </row>
    <row r="193" spans="2:26" s="239" customFormat="1" x14ac:dyDescent="0.25">
      <c r="B193" s="860"/>
      <c r="C193" s="611"/>
      <c r="D193" s="799"/>
      <c r="E193" s="739" t="s">
        <v>383</v>
      </c>
      <c r="F193" s="611"/>
      <c r="G193" s="739"/>
      <c r="H193" s="739"/>
      <c r="I193" s="739"/>
      <c r="J193" s="739"/>
      <c r="K193" s="801"/>
      <c r="L193" s="804"/>
      <c r="M193" s="796"/>
      <c r="N193" s="796"/>
      <c r="O193" s="679"/>
      <c r="P193" s="679"/>
      <c r="Q193" s="898"/>
      <c r="R193" s="361" t="s">
        <v>388</v>
      </c>
      <c r="S193" s="361" t="s">
        <v>402</v>
      </c>
      <c r="T193" s="362">
        <v>7600</v>
      </c>
      <c r="U193" s="363"/>
      <c r="V193" s="590"/>
      <c r="W193" s="588"/>
      <c r="X193" s="588"/>
      <c r="Y193" s="588"/>
      <c r="Z193" s="589"/>
    </row>
    <row r="194" spans="2:26" s="239" customFormat="1" ht="24" x14ac:dyDescent="0.25">
      <c r="B194" s="860"/>
      <c r="C194" s="612"/>
      <c r="D194" s="799"/>
      <c r="E194" s="739" t="s">
        <v>383</v>
      </c>
      <c r="F194" s="612"/>
      <c r="G194" s="739"/>
      <c r="H194" s="739"/>
      <c r="I194" s="739"/>
      <c r="J194" s="739"/>
      <c r="K194" s="801"/>
      <c r="L194" s="806"/>
      <c r="M194" s="796"/>
      <c r="N194" s="796"/>
      <c r="O194" s="680"/>
      <c r="P194" s="680"/>
      <c r="Q194" s="898"/>
      <c r="R194" s="361" t="s">
        <v>403</v>
      </c>
      <c r="S194" s="361" t="s">
        <v>403</v>
      </c>
      <c r="T194" s="362">
        <v>27723.06</v>
      </c>
      <c r="U194" s="363"/>
      <c r="V194" s="590"/>
      <c r="W194" s="588"/>
      <c r="X194" s="588"/>
      <c r="Y194" s="588"/>
      <c r="Z194" s="589"/>
    </row>
    <row r="195" spans="2:26" s="239" customFormat="1" x14ac:dyDescent="0.25">
      <c r="B195" s="860">
        <v>147</v>
      </c>
      <c r="C195" s="610" t="s">
        <v>828</v>
      </c>
      <c r="D195" s="799" t="s">
        <v>420</v>
      </c>
      <c r="E195" s="739" t="s">
        <v>383</v>
      </c>
      <c r="F195" s="610" t="s">
        <v>1240</v>
      </c>
      <c r="G195" s="739" t="s">
        <v>311</v>
      </c>
      <c r="H195" s="739">
        <v>2621</v>
      </c>
      <c r="I195" s="739">
        <v>75</v>
      </c>
      <c r="J195" s="739">
        <v>34</v>
      </c>
      <c r="K195" s="801">
        <v>5774</v>
      </c>
      <c r="L195" s="803" t="s">
        <v>853</v>
      </c>
      <c r="M195" s="796">
        <v>41776.904668913274</v>
      </c>
      <c r="N195" s="796">
        <v>52506.555</v>
      </c>
      <c r="O195" s="678">
        <v>9027.92</v>
      </c>
      <c r="P195" s="678">
        <v>9027.92</v>
      </c>
      <c r="Q195" s="898"/>
      <c r="R195" s="361" t="s">
        <v>386</v>
      </c>
      <c r="S195" s="361" t="s">
        <v>401</v>
      </c>
      <c r="T195" s="362">
        <v>60644</v>
      </c>
      <c r="U195" s="363"/>
      <c r="V195" s="590"/>
      <c r="W195" s="588"/>
      <c r="X195" s="588"/>
      <c r="Y195" s="588"/>
      <c r="Z195" s="589"/>
    </row>
    <row r="196" spans="2:26" s="239" customFormat="1" x14ac:dyDescent="0.25">
      <c r="B196" s="860"/>
      <c r="C196" s="611"/>
      <c r="D196" s="799"/>
      <c r="E196" s="739" t="s">
        <v>383</v>
      </c>
      <c r="F196" s="611"/>
      <c r="G196" s="739"/>
      <c r="H196" s="739"/>
      <c r="I196" s="739"/>
      <c r="J196" s="739"/>
      <c r="K196" s="801"/>
      <c r="L196" s="804"/>
      <c r="M196" s="796"/>
      <c r="N196" s="796"/>
      <c r="O196" s="679"/>
      <c r="P196" s="679"/>
      <c r="Q196" s="898"/>
      <c r="R196" s="361" t="s">
        <v>388</v>
      </c>
      <c r="S196" s="361" t="s">
        <v>402</v>
      </c>
      <c r="T196" s="362">
        <v>7800</v>
      </c>
      <c r="U196" s="363"/>
      <c r="V196" s="590"/>
      <c r="W196" s="588"/>
      <c r="X196" s="588"/>
      <c r="Y196" s="588"/>
      <c r="Z196" s="589"/>
    </row>
    <row r="197" spans="2:26" s="239" customFormat="1" ht="24" x14ac:dyDescent="0.25">
      <c r="B197" s="860"/>
      <c r="C197" s="612"/>
      <c r="D197" s="799"/>
      <c r="E197" s="739" t="s">
        <v>383</v>
      </c>
      <c r="F197" s="612"/>
      <c r="G197" s="739"/>
      <c r="H197" s="739"/>
      <c r="I197" s="739"/>
      <c r="J197" s="739"/>
      <c r="K197" s="801"/>
      <c r="L197" s="806"/>
      <c r="M197" s="796"/>
      <c r="N197" s="796"/>
      <c r="O197" s="680"/>
      <c r="P197" s="680"/>
      <c r="Q197" s="898"/>
      <c r="R197" s="361" t="s">
        <v>403</v>
      </c>
      <c r="S197" s="361" t="s">
        <v>403</v>
      </c>
      <c r="T197" s="362">
        <v>27276.43</v>
      </c>
      <c r="U197" s="363"/>
      <c r="V197" s="590"/>
      <c r="W197" s="588"/>
      <c r="X197" s="588"/>
      <c r="Y197" s="588"/>
      <c r="Z197" s="589"/>
    </row>
    <row r="198" spans="2:26" s="239" customFormat="1" x14ac:dyDescent="0.25">
      <c r="B198" s="860">
        <v>148</v>
      </c>
      <c r="C198" s="610" t="s">
        <v>828</v>
      </c>
      <c r="D198" s="799" t="s">
        <v>421</v>
      </c>
      <c r="E198" s="739" t="s">
        <v>383</v>
      </c>
      <c r="F198" s="610" t="s">
        <v>1241</v>
      </c>
      <c r="G198" s="739" t="s">
        <v>311</v>
      </c>
      <c r="H198" s="739">
        <v>2621</v>
      </c>
      <c r="I198" s="739">
        <v>75</v>
      </c>
      <c r="J198" s="739">
        <v>37</v>
      </c>
      <c r="K198" s="801">
        <v>5775</v>
      </c>
      <c r="L198" s="803" t="s">
        <v>853</v>
      </c>
      <c r="M198" s="796">
        <v>42090.757853258292</v>
      </c>
      <c r="N198" s="796">
        <v>52506.555</v>
      </c>
      <c r="O198" s="678">
        <v>9095.74</v>
      </c>
      <c r="P198" s="678">
        <v>9095.74</v>
      </c>
      <c r="Q198" s="898"/>
      <c r="R198" s="361" t="s">
        <v>386</v>
      </c>
      <c r="S198" s="361" t="s">
        <v>401</v>
      </c>
      <c r="T198" s="362">
        <v>61100</v>
      </c>
      <c r="U198" s="363"/>
      <c r="V198" s="590"/>
      <c r="W198" s="588"/>
      <c r="X198" s="588"/>
      <c r="Y198" s="588"/>
      <c r="Z198" s="589"/>
    </row>
    <row r="199" spans="2:26" s="239" customFormat="1" x14ac:dyDescent="0.25">
      <c r="B199" s="860"/>
      <c r="C199" s="611"/>
      <c r="D199" s="799"/>
      <c r="E199" s="739" t="s">
        <v>383</v>
      </c>
      <c r="F199" s="611"/>
      <c r="G199" s="739"/>
      <c r="H199" s="739"/>
      <c r="I199" s="739"/>
      <c r="J199" s="739"/>
      <c r="K199" s="801"/>
      <c r="L199" s="804"/>
      <c r="M199" s="796"/>
      <c r="N199" s="796"/>
      <c r="O199" s="679"/>
      <c r="P199" s="679"/>
      <c r="Q199" s="898"/>
      <c r="R199" s="361" t="s">
        <v>388</v>
      </c>
      <c r="S199" s="361" t="s">
        <v>402</v>
      </c>
      <c r="T199" s="362">
        <v>7850</v>
      </c>
      <c r="U199" s="363"/>
      <c r="V199" s="590"/>
      <c r="W199" s="588"/>
      <c r="X199" s="588"/>
      <c r="Y199" s="588"/>
      <c r="Z199" s="589"/>
    </row>
    <row r="200" spans="2:26" s="239" customFormat="1" ht="24" x14ac:dyDescent="0.25">
      <c r="B200" s="860"/>
      <c r="C200" s="612"/>
      <c r="D200" s="799"/>
      <c r="E200" s="739" t="s">
        <v>383</v>
      </c>
      <c r="F200" s="612"/>
      <c r="G200" s="739"/>
      <c r="H200" s="739"/>
      <c r="I200" s="739"/>
      <c r="J200" s="739"/>
      <c r="K200" s="801"/>
      <c r="L200" s="806"/>
      <c r="M200" s="796"/>
      <c r="N200" s="796"/>
      <c r="O200" s="680"/>
      <c r="P200" s="680"/>
      <c r="Q200" s="898"/>
      <c r="R200" s="361" t="s">
        <v>403</v>
      </c>
      <c r="S200" s="361" t="s">
        <v>403</v>
      </c>
      <c r="T200" s="362">
        <v>27481.34</v>
      </c>
      <c r="U200" s="363"/>
      <c r="V200" s="590"/>
      <c r="W200" s="588"/>
      <c r="X200" s="588"/>
      <c r="Y200" s="588"/>
      <c r="Z200" s="589"/>
    </row>
    <row r="201" spans="2:26" s="239" customFormat="1" x14ac:dyDescent="0.25">
      <c r="B201" s="860">
        <v>149</v>
      </c>
      <c r="C201" s="610" t="s">
        <v>828</v>
      </c>
      <c r="D201" s="799" t="s">
        <v>422</v>
      </c>
      <c r="E201" s="739" t="s">
        <v>383</v>
      </c>
      <c r="F201" s="610" t="s">
        <v>1242</v>
      </c>
      <c r="G201" s="739" t="s">
        <v>311</v>
      </c>
      <c r="H201" s="739">
        <v>2621</v>
      </c>
      <c r="I201" s="739">
        <v>75</v>
      </c>
      <c r="J201" s="739">
        <v>40</v>
      </c>
      <c r="K201" s="801">
        <v>5776</v>
      </c>
      <c r="L201" s="803" t="s">
        <v>853</v>
      </c>
      <c r="M201" s="796">
        <v>69444.983067734225</v>
      </c>
      <c r="N201" s="796">
        <v>52506.555</v>
      </c>
      <c r="O201" s="678">
        <v>15006.94</v>
      </c>
      <c r="P201" s="678">
        <v>15006.94</v>
      </c>
      <c r="Q201" s="898"/>
      <c r="R201" s="361" t="s">
        <v>386</v>
      </c>
      <c r="S201" s="361" t="s">
        <v>401</v>
      </c>
      <c r="T201" s="362">
        <v>96963</v>
      </c>
      <c r="U201" s="363"/>
      <c r="V201" s="590"/>
      <c r="W201" s="588"/>
      <c r="X201" s="588"/>
      <c r="Y201" s="588"/>
      <c r="Z201" s="589"/>
    </row>
    <row r="202" spans="2:26" s="239" customFormat="1" x14ac:dyDescent="0.25">
      <c r="B202" s="860"/>
      <c r="C202" s="611"/>
      <c r="D202" s="799"/>
      <c r="E202" s="739" t="s">
        <v>383</v>
      </c>
      <c r="F202" s="611"/>
      <c r="G202" s="739"/>
      <c r="H202" s="739"/>
      <c r="I202" s="739"/>
      <c r="J202" s="739"/>
      <c r="K202" s="801"/>
      <c r="L202" s="804"/>
      <c r="M202" s="796"/>
      <c r="N202" s="796"/>
      <c r="O202" s="679"/>
      <c r="P202" s="679"/>
      <c r="Q202" s="898"/>
      <c r="R202" s="361" t="s">
        <v>388</v>
      </c>
      <c r="S202" s="361" t="s">
        <v>402</v>
      </c>
      <c r="T202" s="362">
        <v>12500</v>
      </c>
      <c r="U202" s="363"/>
      <c r="V202" s="590"/>
      <c r="W202" s="588"/>
      <c r="X202" s="588"/>
      <c r="Y202" s="588"/>
      <c r="Z202" s="589"/>
    </row>
    <row r="203" spans="2:26" s="239" customFormat="1" ht="24" x14ac:dyDescent="0.25">
      <c r="B203" s="860"/>
      <c r="C203" s="612"/>
      <c r="D203" s="799"/>
      <c r="E203" s="739" t="s">
        <v>383</v>
      </c>
      <c r="F203" s="612"/>
      <c r="G203" s="739"/>
      <c r="H203" s="739"/>
      <c r="I203" s="739"/>
      <c r="J203" s="739"/>
      <c r="K203" s="801"/>
      <c r="L203" s="806"/>
      <c r="M203" s="796"/>
      <c r="N203" s="796"/>
      <c r="O203" s="680"/>
      <c r="P203" s="680"/>
      <c r="Q203" s="898"/>
      <c r="R203" s="361" t="s">
        <v>403</v>
      </c>
      <c r="S203" s="361" t="s">
        <v>403</v>
      </c>
      <c r="T203" s="362">
        <v>43611.85</v>
      </c>
      <c r="U203" s="363"/>
      <c r="V203" s="590"/>
      <c r="W203" s="588"/>
      <c r="X203" s="588"/>
      <c r="Y203" s="588"/>
      <c r="Z203" s="589"/>
    </row>
    <row r="204" spans="2:26" s="239" customFormat="1" x14ac:dyDescent="0.25">
      <c r="B204" s="860">
        <v>150</v>
      </c>
      <c r="C204" s="610" t="s">
        <v>828</v>
      </c>
      <c r="D204" s="799" t="s">
        <v>423</v>
      </c>
      <c r="E204" s="739" t="s">
        <v>383</v>
      </c>
      <c r="F204" s="610" t="s">
        <v>1243</v>
      </c>
      <c r="G204" s="739" t="s">
        <v>311</v>
      </c>
      <c r="H204" s="739">
        <v>2621</v>
      </c>
      <c r="I204" s="739">
        <v>75</v>
      </c>
      <c r="J204" s="739">
        <v>43</v>
      </c>
      <c r="K204" s="801">
        <v>5777</v>
      </c>
      <c r="L204" s="803" t="s">
        <v>853</v>
      </c>
      <c r="M204" s="796">
        <v>65084.145362889671</v>
      </c>
      <c r="N204" s="796">
        <v>52506.555</v>
      </c>
      <c r="O204" s="678">
        <v>14064.57</v>
      </c>
      <c r="P204" s="678">
        <v>14064.57</v>
      </c>
      <c r="Q204" s="898"/>
      <c r="R204" s="361" t="s">
        <v>386</v>
      </c>
      <c r="S204" s="361" t="s">
        <v>401</v>
      </c>
      <c r="T204" s="362">
        <v>94477</v>
      </c>
      <c r="U204" s="363"/>
      <c r="V204" s="590"/>
      <c r="W204" s="588"/>
      <c r="X204" s="588"/>
      <c r="Y204" s="588"/>
      <c r="Z204" s="589"/>
    </row>
    <row r="205" spans="2:26" s="239" customFormat="1" x14ac:dyDescent="0.25">
      <c r="B205" s="860"/>
      <c r="C205" s="611"/>
      <c r="D205" s="799"/>
      <c r="E205" s="739" t="s">
        <v>383</v>
      </c>
      <c r="F205" s="611"/>
      <c r="G205" s="739"/>
      <c r="H205" s="739"/>
      <c r="I205" s="739"/>
      <c r="J205" s="739"/>
      <c r="K205" s="801"/>
      <c r="L205" s="804"/>
      <c r="M205" s="796"/>
      <c r="N205" s="796"/>
      <c r="O205" s="679"/>
      <c r="P205" s="679"/>
      <c r="Q205" s="898"/>
      <c r="R205" s="361" t="s">
        <v>388</v>
      </c>
      <c r="S205" s="361" t="s">
        <v>402</v>
      </c>
      <c r="T205" s="362">
        <v>12100</v>
      </c>
      <c r="U205" s="363"/>
      <c r="V205" s="590"/>
      <c r="W205" s="588"/>
      <c r="X205" s="588"/>
      <c r="Y205" s="588"/>
      <c r="Z205" s="589"/>
    </row>
    <row r="206" spans="2:26" s="239" customFormat="1" ht="24" x14ac:dyDescent="0.25">
      <c r="B206" s="860"/>
      <c r="C206" s="612"/>
      <c r="D206" s="799"/>
      <c r="E206" s="739" t="s">
        <v>383</v>
      </c>
      <c r="F206" s="612"/>
      <c r="G206" s="739"/>
      <c r="H206" s="739"/>
      <c r="I206" s="739"/>
      <c r="J206" s="739"/>
      <c r="K206" s="801"/>
      <c r="L206" s="806"/>
      <c r="M206" s="796"/>
      <c r="N206" s="796"/>
      <c r="O206" s="680"/>
      <c r="P206" s="680"/>
      <c r="Q206" s="898"/>
      <c r="R206" s="361" t="s">
        <v>403</v>
      </c>
      <c r="S206" s="361" t="s">
        <v>403</v>
      </c>
      <c r="T206" s="362">
        <v>42493.88</v>
      </c>
      <c r="U206" s="363"/>
      <c r="V206" s="590"/>
      <c r="W206" s="588"/>
      <c r="X206" s="588"/>
      <c r="Y206" s="588"/>
      <c r="Z206" s="589"/>
    </row>
    <row r="207" spans="2:26" s="239" customFormat="1" x14ac:dyDescent="0.25">
      <c r="B207" s="860">
        <v>151</v>
      </c>
      <c r="C207" s="610" t="s">
        <v>828</v>
      </c>
      <c r="D207" s="799" t="s">
        <v>424</v>
      </c>
      <c r="E207" s="739" t="s">
        <v>383</v>
      </c>
      <c r="F207" s="610" t="s">
        <v>1244</v>
      </c>
      <c r="G207" s="739" t="s">
        <v>311</v>
      </c>
      <c r="H207" s="739">
        <v>2621</v>
      </c>
      <c r="I207" s="739">
        <v>75</v>
      </c>
      <c r="J207" s="739">
        <v>36</v>
      </c>
      <c r="K207" s="801">
        <v>5778</v>
      </c>
      <c r="L207" s="803" t="s">
        <v>853</v>
      </c>
      <c r="M207" s="796">
        <v>63583.741743214938</v>
      </c>
      <c r="N207" s="796">
        <v>52506.555</v>
      </c>
      <c r="O207" s="678">
        <v>13740.34</v>
      </c>
      <c r="P207" s="678">
        <v>13740.34</v>
      </c>
      <c r="Q207" s="898"/>
      <c r="R207" s="361" t="s">
        <v>386</v>
      </c>
      <c r="S207" s="361" t="s">
        <v>401</v>
      </c>
      <c r="T207" s="362">
        <v>92299</v>
      </c>
      <c r="U207" s="363"/>
      <c r="V207" s="590"/>
      <c r="W207" s="588"/>
      <c r="X207" s="588"/>
      <c r="Y207" s="588"/>
      <c r="Z207" s="589"/>
    </row>
    <row r="208" spans="2:26" s="239" customFormat="1" x14ac:dyDescent="0.25">
      <c r="B208" s="860"/>
      <c r="C208" s="611"/>
      <c r="D208" s="799"/>
      <c r="E208" s="739" t="s">
        <v>383</v>
      </c>
      <c r="F208" s="611"/>
      <c r="G208" s="739"/>
      <c r="H208" s="739"/>
      <c r="I208" s="739"/>
      <c r="J208" s="739"/>
      <c r="K208" s="801"/>
      <c r="L208" s="804"/>
      <c r="M208" s="796"/>
      <c r="N208" s="796"/>
      <c r="O208" s="679"/>
      <c r="P208" s="679"/>
      <c r="Q208" s="898"/>
      <c r="R208" s="361" t="s">
        <v>388</v>
      </c>
      <c r="S208" s="361" t="s">
        <v>402</v>
      </c>
      <c r="T208" s="362">
        <v>11800</v>
      </c>
      <c r="U208" s="363"/>
      <c r="V208" s="590"/>
      <c r="W208" s="588"/>
      <c r="X208" s="588"/>
      <c r="Y208" s="588"/>
      <c r="Z208" s="589"/>
    </row>
    <row r="209" spans="2:26" s="239" customFormat="1" ht="24" x14ac:dyDescent="0.25">
      <c r="B209" s="860"/>
      <c r="C209" s="612"/>
      <c r="D209" s="799"/>
      <c r="E209" s="739" t="s">
        <v>383</v>
      </c>
      <c r="F209" s="612"/>
      <c r="G209" s="739"/>
      <c r="H209" s="739"/>
      <c r="I209" s="739"/>
      <c r="J209" s="739"/>
      <c r="K209" s="801"/>
      <c r="L209" s="806"/>
      <c r="M209" s="796"/>
      <c r="N209" s="796"/>
      <c r="O209" s="680"/>
      <c r="P209" s="680"/>
      <c r="Q209" s="898"/>
      <c r="R209" s="361" t="s">
        <v>403</v>
      </c>
      <c r="S209" s="361" t="s">
        <v>403</v>
      </c>
      <c r="T209" s="362">
        <v>41514.26</v>
      </c>
      <c r="U209" s="363"/>
      <c r="V209" s="590"/>
      <c r="W209" s="588"/>
      <c r="X209" s="588"/>
      <c r="Y209" s="588"/>
      <c r="Z209" s="589"/>
    </row>
    <row r="210" spans="2:26" s="239" customFormat="1" x14ac:dyDescent="0.25">
      <c r="B210" s="860">
        <v>152</v>
      </c>
      <c r="C210" s="610" t="s">
        <v>828</v>
      </c>
      <c r="D210" s="799" t="s">
        <v>425</v>
      </c>
      <c r="E210" s="739" t="s">
        <v>383</v>
      </c>
      <c r="F210" s="610" t="s">
        <v>1245</v>
      </c>
      <c r="G210" s="739" t="s">
        <v>311</v>
      </c>
      <c r="H210" s="739">
        <v>2621</v>
      </c>
      <c r="I210" s="739">
        <v>75</v>
      </c>
      <c r="J210" s="739">
        <v>49</v>
      </c>
      <c r="K210" s="801">
        <v>5779</v>
      </c>
      <c r="L210" s="803" t="s">
        <v>853</v>
      </c>
      <c r="M210" s="796">
        <v>46144.363748954987</v>
      </c>
      <c r="N210" s="796">
        <v>52506.555</v>
      </c>
      <c r="O210" s="678">
        <v>9971.7199999999993</v>
      </c>
      <c r="P210" s="678">
        <v>9971.7199999999993</v>
      </c>
      <c r="Q210" s="898"/>
      <c r="R210" s="361" t="s">
        <v>386</v>
      </c>
      <c r="S210" s="361" t="s">
        <v>401</v>
      </c>
      <c r="T210" s="362">
        <v>66984</v>
      </c>
      <c r="U210" s="363"/>
      <c r="V210" s="590"/>
      <c r="W210" s="588"/>
      <c r="X210" s="588"/>
      <c r="Y210" s="588"/>
      <c r="Z210" s="589"/>
    </row>
    <row r="211" spans="2:26" s="239" customFormat="1" x14ac:dyDescent="0.25">
      <c r="B211" s="860"/>
      <c r="C211" s="611"/>
      <c r="D211" s="799"/>
      <c r="E211" s="739" t="s">
        <v>383</v>
      </c>
      <c r="F211" s="611"/>
      <c r="G211" s="739"/>
      <c r="H211" s="739"/>
      <c r="I211" s="739"/>
      <c r="J211" s="739"/>
      <c r="K211" s="801"/>
      <c r="L211" s="804"/>
      <c r="M211" s="796"/>
      <c r="N211" s="796"/>
      <c r="O211" s="679"/>
      <c r="P211" s="679"/>
      <c r="Q211" s="898"/>
      <c r="R211" s="361" t="s">
        <v>388</v>
      </c>
      <c r="S211" s="361" t="s">
        <v>402</v>
      </c>
      <c r="T211" s="362">
        <v>8600</v>
      </c>
      <c r="U211" s="363"/>
      <c r="V211" s="590"/>
      <c r="W211" s="588"/>
      <c r="X211" s="588"/>
      <c r="Y211" s="588"/>
      <c r="Z211" s="589"/>
    </row>
    <row r="212" spans="2:26" s="239" customFormat="1" ht="24" x14ac:dyDescent="0.25">
      <c r="B212" s="860"/>
      <c r="C212" s="612"/>
      <c r="D212" s="799"/>
      <c r="E212" s="739" t="s">
        <v>383</v>
      </c>
      <c r="F212" s="612"/>
      <c r="G212" s="739"/>
      <c r="H212" s="739"/>
      <c r="I212" s="739"/>
      <c r="J212" s="739"/>
      <c r="K212" s="801"/>
      <c r="L212" s="806"/>
      <c r="M212" s="796"/>
      <c r="N212" s="796"/>
      <c r="O212" s="680"/>
      <c r="P212" s="680"/>
      <c r="Q212" s="898"/>
      <c r="R212" s="361" t="s">
        <v>403</v>
      </c>
      <c r="S212" s="361" t="s">
        <v>403</v>
      </c>
      <c r="T212" s="362">
        <v>30127.97</v>
      </c>
      <c r="U212" s="363"/>
      <c r="V212" s="590"/>
      <c r="W212" s="588"/>
      <c r="X212" s="588"/>
      <c r="Y212" s="588"/>
      <c r="Z212" s="589"/>
    </row>
    <row r="213" spans="2:26" s="239" customFormat="1" x14ac:dyDescent="0.25">
      <c r="B213" s="860">
        <v>153</v>
      </c>
      <c r="C213" s="610" t="s">
        <v>828</v>
      </c>
      <c r="D213" s="799" t="s">
        <v>426</v>
      </c>
      <c r="E213" s="739" t="s">
        <v>383</v>
      </c>
      <c r="F213" s="610" t="s">
        <v>1246</v>
      </c>
      <c r="G213" s="739" t="s">
        <v>311</v>
      </c>
      <c r="H213" s="739">
        <v>2621</v>
      </c>
      <c r="I213" s="739">
        <v>75</v>
      </c>
      <c r="J213" s="739">
        <v>52</v>
      </c>
      <c r="K213" s="801">
        <v>5780</v>
      </c>
      <c r="L213" s="803" t="s">
        <v>853</v>
      </c>
      <c r="M213" s="796">
        <v>46127.148173442387</v>
      </c>
      <c r="N213" s="796">
        <v>52506.555</v>
      </c>
      <c r="O213" s="678">
        <v>9968</v>
      </c>
      <c r="P213" s="678">
        <v>9968</v>
      </c>
      <c r="Q213" s="898"/>
      <c r="R213" s="361" t="s">
        <v>386</v>
      </c>
      <c r="S213" s="361" t="s">
        <v>401</v>
      </c>
      <c r="T213" s="362">
        <v>66959</v>
      </c>
      <c r="U213" s="363"/>
      <c r="V213" s="590"/>
      <c r="W213" s="588"/>
      <c r="X213" s="588"/>
      <c r="Y213" s="588"/>
      <c r="Z213" s="589"/>
    </row>
    <row r="214" spans="2:26" s="239" customFormat="1" x14ac:dyDescent="0.25">
      <c r="B214" s="860"/>
      <c r="C214" s="611"/>
      <c r="D214" s="799"/>
      <c r="E214" s="739" t="s">
        <v>383</v>
      </c>
      <c r="F214" s="611"/>
      <c r="G214" s="739"/>
      <c r="H214" s="739"/>
      <c r="I214" s="739"/>
      <c r="J214" s="739"/>
      <c r="K214" s="801"/>
      <c r="L214" s="804"/>
      <c r="M214" s="796"/>
      <c r="N214" s="796"/>
      <c r="O214" s="679"/>
      <c r="P214" s="679"/>
      <c r="Q214" s="898"/>
      <c r="R214" s="361" t="s">
        <v>388</v>
      </c>
      <c r="S214" s="361" t="s">
        <v>402</v>
      </c>
      <c r="T214" s="362">
        <v>8600</v>
      </c>
      <c r="U214" s="363"/>
      <c r="V214" s="590"/>
      <c r="W214" s="588"/>
      <c r="X214" s="588"/>
      <c r="Y214" s="588"/>
      <c r="Z214" s="589"/>
    </row>
    <row r="215" spans="2:26" s="239" customFormat="1" ht="24" x14ac:dyDescent="0.25">
      <c r="B215" s="860"/>
      <c r="C215" s="612"/>
      <c r="D215" s="799"/>
      <c r="E215" s="739" t="s">
        <v>383</v>
      </c>
      <c r="F215" s="612"/>
      <c r="G215" s="739"/>
      <c r="H215" s="739"/>
      <c r="I215" s="739"/>
      <c r="J215" s="739"/>
      <c r="K215" s="801"/>
      <c r="L215" s="806"/>
      <c r="M215" s="796"/>
      <c r="N215" s="796"/>
      <c r="O215" s="680"/>
      <c r="P215" s="680"/>
      <c r="Q215" s="898"/>
      <c r="R215" s="361" t="s">
        <v>403</v>
      </c>
      <c r="S215" s="361" t="s">
        <v>403</v>
      </c>
      <c r="T215" s="362">
        <v>30116.73</v>
      </c>
      <c r="U215" s="363"/>
      <c r="V215" s="590"/>
      <c r="W215" s="588"/>
      <c r="X215" s="588"/>
      <c r="Y215" s="588"/>
      <c r="Z215" s="589"/>
    </row>
    <row r="216" spans="2:26" s="239" customFormat="1" x14ac:dyDescent="0.25">
      <c r="B216" s="860">
        <v>154</v>
      </c>
      <c r="C216" s="610" t="s">
        <v>828</v>
      </c>
      <c r="D216" s="799" t="s">
        <v>427</v>
      </c>
      <c r="E216" s="739" t="s">
        <v>383</v>
      </c>
      <c r="F216" s="610" t="s">
        <v>1247</v>
      </c>
      <c r="G216" s="739" t="s">
        <v>311</v>
      </c>
      <c r="H216" s="739">
        <v>2621</v>
      </c>
      <c r="I216" s="739">
        <v>75</v>
      </c>
      <c r="J216" s="739">
        <v>55</v>
      </c>
      <c r="K216" s="801">
        <v>5781</v>
      </c>
      <c r="L216" s="803" t="s">
        <v>853</v>
      </c>
      <c r="M216" s="796">
        <v>43993.741084919886</v>
      </c>
      <c r="N216" s="796">
        <v>52506.555</v>
      </c>
      <c r="O216" s="678">
        <v>6506.97</v>
      </c>
      <c r="P216" s="678">
        <v>6506.97</v>
      </c>
      <c r="Q216" s="898"/>
      <c r="R216" s="361" t="s">
        <v>386</v>
      </c>
      <c r="S216" s="361" t="s">
        <v>401</v>
      </c>
      <c r="T216" s="362">
        <v>63862</v>
      </c>
      <c r="U216" s="363"/>
      <c r="V216" s="590"/>
      <c r="W216" s="588"/>
      <c r="X216" s="588"/>
      <c r="Y216" s="588"/>
      <c r="Z216" s="589"/>
    </row>
    <row r="217" spans="2:26" s="239" customFormat="1" x14ac:dyDescent="0.25">
      <c r="B217" s="860"/>
      <c r="C217" s="611"/>
      <c r="D217" s="799"/>
      <c r="E217" s="739" t="s">
        <v>383</v>
      </c>
      <c r="F217" s="611"/>
      <c r="G217" s="739"/>
      <c r="H217" s="739"/>
      <c r="I217" s="739"/>
      <c r="J217" s="739"/>
      <c r="K217" s="801"/>
      <c r="L217" s="804"/>
      <c r="M217" s="796"/>
      <c r="N217" s="796"/>
      <c r="O217" s="679"/>
      <c r="P217" s="679"/>
      <c r="Q217" s="898"/>
      <c r="R217" s="361" t="s">
        <v>388</v>
      </c>
      <c r="S217" s="361" t="s">
        <v>402</v>
      </c>
      <c r="T217" s="362">
        <v>8200</v>
      </c>
      <c r="U217" s="363"/>
      <c r="V217" s="590"/>
      <c r="W217" s="588"/>
      <c r="X217" s="588"/>
      <c r="Y217" s="588"/>
      <c r="Z217" s="589"/>
    </row>
    <row r="218" spans="2:26" s="239" customFormat="1" ht="24" x14ac:dyDescent="0.25">
      <c r="B218" s="860"/>
      <c r="C218" s="612"/>
      <c r="D218" s="799"/>
      <c r="E218" s="739" t="s">
        <v>383</v>
      </c>
      <c r="F218" s="612"/>
      <c r="G218" s="739"/>
      <c r="H218" s="739"/>
      <c r="I218" s="739"/>
      <c r="J218" s="739"/>
      <c r="K218" s="801"/>
      <c r="L218" s="806"/>
      <c r="M218" s="796"/>
      <c r="N218" s="796"/>
      <c r="O218" s="680"/>
      <c r="P218" s="680"/>
      <c r="Q218" s="898"/>
      <c r="R218" s="361" t="s">
        <v>403</v>
      </c>
      <c r="S218" s="361" t="s">
        <v>403</v>
      </c>
      <c r="T218" s="362">
        <v>28723.81</v>
      </c>
      <c r="U218" s="363"/>
      <c r="V218" s="590"/>
      <c r="W218" s="588"/>
      <c r="X218" s="588"/>
      <c r="Y218" s="588"/>
      <c r="Z218" s="589"/>
    </row>
    <row r="219" spans="2:26" s="239" customFormat="1" x14ac:dyDescent="0.25">
      <c r="B219" s="860">
        <v>155</v>
      </c>
      <c r="C219" s="610" t="s">
        <v>828</v>
      </c>
      <c r="D219" s="799" t="s">
        <v>428</v>
      </c>
      <c r="E219" s="739" t="s">
        <v>383</v>
      </c>
      <c r="F219" s="610" t="s">
        <v>1248</v>
      </c>
      <c r="G219" s="739" t="s">
        <v>311</v>
      </c>
      <c r="H219" s="739">
        <v>2621</v>
      </c>
      <c r="I219" s="739">
        <v>75</v>
      </c>
      <c r="J219" s="739">
        <v>58</v>
      </c>
      <c r="K219" s="801">
        <v>5782</v>
      </c>
      <c r="L219" s="803" t="s">
        <v>853</v>
      </c>
      <c r="M219" s="796">
        <v>39260.782093995367</v>
      </c>
      <c r="N219" s="796">
        <v>52506.555</v>
      </c>
      <c r="O219" s="678">
        <v>8484.19</v>
      </c>
      <c r="P219" s="678">
        <v>8484.19</v>
      </c>
      <c r="Q219" s="898"/>
      <c r="R219" s="361" t="s">
        <v>386</v>
      </c>
      <c r="S219" s="361" t="s">
        <v>401</v>
      </c>
      <c r="T219" s="362">
        <v>56992</v>
      </c>
      <c r="U219" s="363"/>
      <c r="V219" s="590"/>
      <c r="W219" s="588"/>
      <c r="X219" s="588"/>
      <c r="Y219" s="588"/>
      <c r="Z219" s="589"/>
    </row>
    <row r="220" spans="2:26" s="239" customFormat="1" x14ac:dyDescent="0.25">
      <c r="B220" s="860"/>
      <c r="C220" s="611"/>
      <c r="D220" s="799"/>
      <c r="E220" s="739" t="s">
        <v>383</v>
      </c>
      <c r="F220" s="611"/>
      <c r="G220" s="739"/>
      <c r="H220" s="739"/>
      <c r="I220" s="739"/>
      <c r="J220" s="739"/>
      <c r="K220" s="801"/>
      <c r="L220" s="804"/>
      <c r="M220" s="796"/>
      <c r="N220" s="796"/>
      <c r="O220" s="679"/>
      <c r="P220" s="679"/>
      <c r="Q220" s="898"/>
      <c r="R220" s="361" t="s">
        <v>388</v>
      </c>
      <c r="S220" s="361" t="s">
        <v>402</v>
      </c>
      <c r="T220" s="362">
        <v>7300</v>
      </c>
      <c r="U220" s="363"/>
      <c r="V220" s="590"/>
      <c r="W220" s="588"/>
      <c r="X220" s="588"/>
      <c r="Y220" s="588"/>
      <c r="Z220" s="589"/>
    </row>
    <row r="221" spans="2:26" s="239" customFormat="1" ht="24" x14ac:dyDescent="0.25">
      <c r="B221" s="860"/>
      <c r="C221" s="612"/>
      <c r="D221" s="799"/>
      <c r="E221" s="739" t="s">
        <v>383</v>
      </c>
      <c r="F221" s="612"/>
      <c r="G221" s="739"/>
      <c r="H221" s="739"/>
      <c r="I221" s="739"/>
      <c r="J221" s="739"/>
      <c r="K221" s="801"/>
      <c r="L221" s="806"/>
      <c r="M221" s="796"/>
      <c r="N221" s="796"/>
      <c r="O221" s="680"/>
      <c r="P221" s="680"/>
      <c r="Q221" s="898"/>
      <c r="R221" s="361" t="s">
        <v>403</v>
      </c>
      <c r="S221" s="361" t="s">
        <v>403</v>
      </c>
      <c r="T221" s="362">
        <v>25633.63</v>
      </c>
      <c r="U221" s="363"/>
      <c r="V221" s="590"/>
      <c r="W221" s="588"/>
      <c r="X221" s="588"/>
      <c r="Y221" s="588"/>
      <c r="Z221" s="589"/>
    </row>
    <row r="222" spans="2:26" s="239" customFormat="1" x14ac:dyDescent="0.25">
      <c r="B222" s="860">
        <v>156</v>
      </c>
      <c r="C222" s="610" t="s">
        <v>828</v>
      </c>
      <c r="D222" s="799" t="s">
        <v>429</v>
      </c>
      <c r="E222" s="739" t="s">
        <v>383</v>
      </c>
      <c r="F222" s="610" t="s">
        <v>1249</v>
      </c>
      <c r="G222" s="739" t="s">
        <v>311</v>
      </c>
      <c r="H222" s="739">
        <v>2621</v>
      </c>
      <c r="I222" s="739">
        <v>75</v>
      </c>
      <c r="J222" s="739">
        <v>61</v>
      </c>
      <c r="K222" s="801">
        <v>5783</v>
      </c>
      <c r="L222" s="803" t="s">
        <v>853</v>
      </c>
      <c r="M222" s="796">
        <v>35934.203194946007</v>
      </c>
      <c r="N222" s="796">
        <v>52506.555</v>
      </c>
      <c r="O222" s="678">
        <v>7765.32</v>
      </c>
      <c r="P222" s="678">
        <v>7765.32</v>
      </c>
      <c r="Q222" s="898"/>
      <c r="R222" s="361" t="s">
        <v>386</v>
      </c>
      <c r="S222" s="361" t="s">
        <v>401</v>
      </c>
      <c r="T222" s="362">
        <v>52163</v>
      </c>
      <c r="U222" s="363"/>
      <c r="V222" s="590"/>
      <c r="W222" s="588"/>
      <c r="X222" s="588"/>
      <c r="Y222" s="588"/>
      <c r="Z222" s="589"/>
    </row>
    <row r="223" spans="2:26" s="239" customFormat="1" x14ac:dyDescent="0.25">
      <c r="B223" s="860"/>
      <c r="C223" s="611"/>
      <c r="D223" s="799"/>
      <c r="E223" s="739" t="s">
        <v>383</v>
      </c>
      <c r="F223" s="611"/>
      <c r="G223" s="739"/>
      <c r="H223" s="739"/>
      <c r="I223" s="739"/>
      <c r="J223" s="739"/>
      <c r="K223" s="801"/>
      <c r="L223" s="804"/>
      <c r="M223" s="796"/>
      <c r="N223" s="796"/>
      <c r="O223" s="679"/>
      <c r="P223" s="679"/>
      <c r="Q223" s="898"/>
      <c r="R223" s="361" t="s">
        <v>388</v>
      </c>
      <c r="S223" s="361" t="s">
        <v>402</v>
      </c>
      <c r="T223" s="362">
        <v>6700</v>
      </c>
      <c r="U223" s="363"/>
      <c r="V223" s="590"/>
      <c r="W223" s="588"/>
      <c r="X223" s="588"/>
      <c r="Y223" s="588"/>
      <c r="Z223" s="589"/>
    </row>
    <row r="224" spans="2:26" s="239" customFormat="1" ht="24" x14ac:dyDescent="0.25">
      <c r="B224" s="860"/>
      <c r="C224" s="612"/>
      <c r="D224" s="799"/>
      <c r="E224" s="739" t="s">
        <v>383</v>
      </c>
      <c r="F224" s="612"/>
      <c r="G224" s="739"/>
      <c r="H224" s="739"/>
      <c r="I224" s="739"/>
      <c r="J224" s="739"/>
      <c r="K224" s="801"/>
      <c r="L224" s="806"/>
      <c r="M224" s="796"/>
      <c r="N224" s="796"/>
      <c r="O224" s="680"/>
      <c r="P224" s="680"/>
      <c r="Q224" s="898"/>
      <c r="R224" s="361" t="s">
        <v>403</v>
      </c>
      <c r="S224" s="361" t="s">
        <v>403</v>
      </c>
      <c r="T224" s="362">
        <v>23461.69</v>
      </c>
      <c r="U224" s="363"/>
      <c r="V224" s="590"/>
      <c r="W224" s="588"/>
      <c r="X224" s="588"/>
      <c r="Y224" s="588"/>
      <c r="Z224" s="589"/>
    </row>
    <row r="225" spans="2:26" s="239" customFormat="1" x14ac:dyDescent="0.25">
      <c r="B225" s="860">
        <v>157</v>
      </c>
      <c r="C225" s="610" t="s">
        <v>828</v>
      </c>
      <c r="D225" s="799" t="s">
        <v>430</v>
      </c>
      <c r="E225" s="739" t="s">
        <v>383</v>
      </c>
      <c r="F225" s="610" t="s">
        <v>1250</v>
      </c>
      <c r="G225" s="739" t="s">
        <v>311</v>
      </c>
      <c r="H225" s="739">
        <v>2621</v>
      </c>
      <c r="I225" s="739">
        <v>75</v>
      </c>
      <c r="J225" s="739">
        <v>64</v>
      </c>
      <c r="K225" s="801">
        <v>5784</v>
      </c>
      <c r="L225" s="803" t="s">
        <v>853</v>
      </c>
      <c r="M225" s="796">
        <v>33076.417659855033</v>
      </c>
      <c r="N225" s="796">
        <v>52506.555</v>
      </c>
      <c r="O225" s="678">
        <v>7147.76</v>
      </c>
      <c r="P225" s="678">
        <v>7147.76</v>
      </c>
      <c r="Q225" s="898"/>
      <c r="R225" s="361" t="s">
        <v>386</v>
      </c>
      <c r="S225" s="361" t="s">
        <v>401</v>
      </c>
      <c r="T225" s="362">
        <v>48014</v>
      </c>
      <c r="U225" s="363"/>
      <c r="V225" s="590"/>
      <c r="W225" s="588"/>
      <c r="X225" s="588"/>
      <c r="Y225" s="588"/>
      <c r="Z225" s="589"/>
    </row>
    <row r="226" spans="2:26" s="239" customFormat="1" x14ac:dyDescent="0.25">
      <c r="B226" s="860"/>
      <c r="C226" s="611"/>
      <c r="D226" s="799"/>
      <c r="E226" s="739" t="s">
        <v>383</v>
      </c>
      <c r="F226" s="611"/>
      <c r="G226" s="739"/>
      <c r="H226" s="739"/>
      <c r="I226" s="739"/>
      <c r="J226" s="739"/>
      <c r="K226" s="801"/>
      <c r="L226" s="804"/>
      <c r="M226" s="796"/>
      <c r="N226" s="796"/>
      <c r="O226" s="679"/>
      <c r="P226" s="679"/>
      <c r="Q226" s="898"/>
      <c r="R226" s="361" t="s">
        <v>388</v>
      </c>
      <c r="S226" s="361" t="s">
        <v>402</v>
      </c>
      <c r="T226" s="362">
        <v>6200</v>
      </c>
      <c r="U226" s="363"/>
      <c r="V226" s="590"/>
      <c r="W226" s="588"/>
      <c r="X226" s="588"/>
      <c r="Y226" s="588"/>
      <c r="Z226" s="589"/>
    </row>
    <row r="227" spans="2:26" s="239" customFormat="1" ht="24" x14ac:dyDescent="0.25">
      <c r="B227" s="860"/>
      <c r="C227" s="612"/>
      <c r="D227" s="799"/>
      <c r="E227" s="739" t="s">
        <v>383</v>
      </c>
      <c r="F227" s="612"/>
      <c r="G227" s="739"/>
      <c r="H227" s="739"/>
      <c r="I227" s="739"/>
      <c r="J227" s="739"/>
      <c r="K227" s="801"/>
      <c r="L227" s="806"/>
      <c r="M227" s="796"/>
      <c r="N227" s="796"/>
      <c r="O227" s="680"/>
      <c r="P227" s="680"/>
      <c r="Q227" s="898"/>
      <c r="R227" s="361" t="s">
        <v>403</v>
      </c>
      <c r="S227" s="361" t="s">
        <v>403</v>
      </c>
      <c r="T227" s="362">
        <v>21595.82</v>
      </c>
      <c r="U227" s="363"/>
      <c r="V227" s="590"/>
      <c r="W227" s="588"/>
      <c r="X227" s="588"/>
      <c r="Y227" s="588"/>
      <c r="Z227" s="589"/>
    </row>
    <row r="228" spans="2:26" s="239" customFormat="1" x14ac:dyDescent="0.25">
      <c r="B228" s="860">
        <v>158</v>
      </c>
      <c r="C228" s="610" t="s">
        <v>828</v>
      </c>
      <c r="D228" s="799" t="s">
        <v>431</v>
      </c>
      <c r="E228" s="739" t="s">
        <v>383</v>
      </c>
      <c r="F228" s="610" t="s">
        <v>1251</v>
      </c>
      <c r="G228" s="739" t="s">
        <v>311</v>
      </c>
      <c r="H228" s="739">
        <v>2621</v>
      </c>
      <c r="I228" s="739">
        <v>75</v>
      </c>
      <c r="J228" s="739">
        <v>67</v>
      </c>
      <c r="K228" s="801">
        <v>5785</v>
      </c>
      <c r="L228" s="803" t="s">
        <v>853</v>
      </c>
      <c r="M228" s="796">
        <v>30359.005278943696</v>
      </c>
      <c r="N228" s="796">
        <v>52506.555</v>
      </c>
      <c r="O228" s="678">
        <v>6560.53</v>
      </c>
      <c r="P228" s="678">
        <v>6560.53</v>
      </c>
      <c r="Q228" s="898"/>
      <c r="R228" s="361" t="s">
        <v>386</v>
      </c>
      <c r="S228" s="361" t="s">
        <v>401</v>
      </c>
      <c r="T228" s="362">
        <v>44070</v>
      </c>
      <c r="U228" s="363"/>
      <c r="V228" s="590"/>
      <c r="W228" s="588"/>
      <c r="X228" s="588"/>
      <c r="Y228" s="588"/>
      <c r="Z228" s="589"/>
    </row>
    <row r="229" spans="2:26" s="239" customFormat="1" x14ac:dyDescent="0.25">
      <c r="B229" s="860"/>
      <c r="C229" s="611"/>
      <c r="D229" s="799"/>
      <c r="E229" s="739" t="s">
        <v>383</v>
      </c>
      <c r="F229" s="611"/>
      <c r="G229" s="739"/>
      <c r="H229" s="739"/>
      <c r="I229" s="739"/>
      <c r="J229" s="739"/>
      <c r="K229" s="801"/>
      <c r="L229" s="804"/>
      <c r="M229" s="796"/>
      <c r="N229" s="796"/>
      <c r="O229" s="679"/>
      <c r="P229" s="679"/>
      <c r="Q229" s="898"/>
      <c r="R229" s="361" t="s">
        <v>388</v>
      </c>
      <c r="S229" s="361" t="s">
        <v>402</v>
      </c>
      <c r="T229" s="362">
        <v>5600</v>
      </c>
      <c r="U229" s="363"/>
      <c r="V229" s="590"/>
      <c r="W229" s="588"/>
      <c r="X229" s="588"/>
      <c r="Y229" s="588"/>
      <c r="Z229" s="589"/>
    </row>
    <row r="230" spans="2:26" s="239" customFormat="1" ht="24" x14ac:dyDescent="0.25">
      <c r="B230" s="860"/>
      <c r="C230" s="612"/>
      <c r="D230" s="799"/>
      <c r="E230" s="739" t="s">
        <v>383</v>
      </c>
      <c r="F230" s="612"/>
      <c r="G230" s="739"/>
      <c r="H230" s="739"/>
      <c r="I230" s="739"/>
      <c r="J230" s="739"/>
      <c r="K230" s="801"/>
      <c r="L230" s="806"/>
      <c r="M230" s="796"/>
      <c r="N230" s="796"/>
      <c r="O230" s="680"/>
      <c r="P230" s="680"/>
      <c r="Q230" s="898"/>
      <c r="R230" s="361" t="s">
        <v>403</v>
      </c>
      <c r="S230" s="361" t="s">
        <v>403</v>
      </c>
      <c r="T230" s="362">
        <v>19821.599999999999</v>
      </c>
      <c r="U230" s="363"/>
      <c r="V230" s="590"/>
      <c r="W230" s="588"/>
      <c r="X230" s="588"/>
      <c r="Y230" s="588"/>
      <c r="Z230" s="589"/>
    </row>
    <row r="231" spans="2:26" s="239" customFormat="1" x14ac:dyDescent="0.25">
      <c r="B231" s="860">
        <v>159</v>
      </c>
      <c r="C231" s="610" t="s">
        <v>828</v>
      </c>
      <c r="D231" s="799" t="s">
        <v>432</v>
      </c>
      <c r="E231" s="739" t="s">
        <v>383</v>
      </c>
      <c r="F231" s="610" t="s">
        <v>1252</v>
      </c>
      <c r="G231" s="739" t="s">
        <v>311</v>
      </c>
      <c r="H231" s="739">
        <v>2621</v>
      </c>
      <c r="I231" s="739">
        <v>75</v>
      </c>
      <c r="J231" s="739">
        <v>70</v>
      </c>
      <c r="K231" s="801">
        <v>5786</v>
      </c>
      <c r="L231" s="803" t="s">
        <v>853</v>
      </c>
      <c r="M231" s="796">
        <v>28904.951285649029</v>
      </c>
      <c r="N231" s="796">
        <v>52506.555</v>
      </c>
      <c r="O231" s="678">
        <v>6243.31</v>
      </c>
      <c r="P231" s="678">
        <v>6243.31</v>
      </c>
      <c r="Q231" s="898"/>
      <c r="R231" s="361" t="s">
        <v>386</v>
      </c>
      <c r="S231" s="361" t="s">
        <v>401</v>
      </c>
      <c r="T231" s="362">
        <v>41959</v>
      </c>
      <c r="U231" s="363"/>
      <c r="V231" s="590"/>
      <c r="W231" s="588"/>
      <c r="X231" s="588"/>
      <c r="Y231" s="588"/>
      <c r="Z231" s="589"/>
    </row>
    <row r="232" spans="2:26" s="239" customFormat="1" x14ac:dyDescent="0.25">
      <c r="B232" s="860"/>
      <c r="C232" s="611"/>
      <c r="D232" s="799"/>
      <c r="E232" s="739" t="s">
        <v>383</v>
      </c>
      <c r="F232" s="611"/>
      <c r="G232" s="739"/>
      <c r="H232" s="739"/>
      <c r="I232" s="739"/>
      <c r="J232" s="739"/>
      <c r="K232" s="801"/>
      <c r="L232" s="804"/>
      <c r="M232" s="796"/>
      <c r="N232" s="796"/>
      <c r="O232" s="679"/>
      <c r="P232" s="679"/>
      <c r="Q232" s="898"/>
      <c r="R232" s="361" t="s">
        <v>388</v>
      </c>
      <c r="S232" s="361" t="s">
        <v>402</v>
      </c>
      <c r="T232" s="362">
        <v>5400</v>
      </c>
      <c r="U232" s="363"/>
      <c r="V232" s="590"/>
      <c r="W232" s="588"/>
      <c r="X232" s="588"/>
      <c r="Y232" s="588"/>
      <c r="Z232" s="589"/>
    </row>
    <row r="233" spans="2:26" s="239" customFormat="1" ht="24" x14ac:dyDescent="0.25">
      <c r="B233" s="860"/>
      <c r="C233" s="612"/>
      <c r="D233" s="799"/>
      <c r="E233" s="739" t="s">
        <v>383</v>
      </c>
      <c r="F233" s="612"/>
      <c r="G233" s="739"/>
      <c r="H233" s="739"/>
      <c r="I233" s="739"/>
      <c r="J233" s="739"/>
      <c r="K233" s="801"/>
      <c r="L233" s="806"/>
      <c r="M233" s="796"/>
      <c r="N233" s="796"/>
      <c r="O233" s="680"/>
      <c r="P233" s="680"/>
      <c r="Q233" s="898"/>
      <c r="R233" s="361" t="s">
        <v>403</v>
      </c>
      <c r="S233" s="361" t="s">
        <v>403</v>
      </c>
      <c r="T233" s="362">
        <v>18872.240000000002</v>
      </c>
      <c r="U233" s="363"/>
      <c r="V233" s="590"/>
      <c r="W233" s="588"/>
      <c r="X233" s="588"/>
      <c r="Y233" s="588"/>
      <c r="Z233" s="589"/>
    </row>
    <row r="234" spans="2:26" s="239" customFormat="1" x14ac:dyDescent="0.25">
      <c r="B234" s="860">
        <v>160</v>
      </c>
      <c r="C234" s="610" t="s">
        <v>828</v>
      </c>
      <c r="D234" s="799" t="s">
        <v>433</v>
      </c>
      <c r="E234" s="739" t="s">
        <v>383</v>
      </c>
      <c r="F234" s="610" t="s">
        <v>1253</v>
      </c>
      <c r="G234" s="739" t="s">
        <v>311</v>
      </c>
      <c r="H234" s="739">
        <v>2621</v>
      </c>
      <c r="I234" s="739">
        <v>75</v>
      </c>
      <c r="J234" s="739">
        <v>79</v>
      </c>
      <c r="K234" s="801">
        <v>5789</v>
      </c>
      <c r="L234" s="803" t="s">
        <v>853</v>
      </c>
      <c r="M234" s="796">
        <v>30096.798821136461</v>
      </c>
      <c r="N234" s="796">
        <v>52506.555</v>
      </c>
      <c r="O234" s="678">
        <v>6503.87</v>
      </c>
      <c r="P234" s="678">
        <v>6503.87</v>
      </c>
      <c r="Q234" s="898"/>
      <c r="R234" s="361" t="s">
        <v>386</v>
      </c>
      <c r="S234" s="361" t="s">
        <v>401</v>
      </c>
      <c r="T234" s="362">
        <v>43689</v>
      </c>
      <c r="U234" s="363"/>
      <c r="V234" s="590"/>
      <c r="W234" s="588"/>
      <c r="X234" s="588"/>
      <c r="Y234" s="588"/>
      <c r="Z234" s="589"/>
    </row>
    <row r="235" spans="2:26" s="239" customFormat="1" x14ac:dyDescent="0.25">
      <c r="B235" s="860"/>
      <c r="C235" s="611"/>
      <c r="D235" s="799"/>
      <c r="E235" s="739" t="s">
        <v>383</v>
      </c>
      <c r="F235" s="611"/>
      <c r="G235" s="739"/>
      <c r="H235" s="739"/>
      <c r="I235" s="739"/>
      <c r="J235" s="739"/>
      <c r="K235" s="801"/>
      <c r="L235" s="804"/>
      <c r="M235" s="796"/>
      <c r="N235" s="796"/>
      <c r="O235" s="679"/>
      <c r="P235" s="679"/>
      <c r="Q235" s="898"/>
      <c r="R235" s="361" t="s">
        <v>388</v>
      </c>
      <c r="S235" s="361" t="s">
        <v>402</v>
      </c>
      <c r="T235" s="362">
        <v>5600</v>
      </c>
      <c r="U235" s="363"/>
      <c r="V235" s="590"/>
      <c r="W235" s="588"/>
      <c r="X235" s="588"/>
      <c r="Y235" s="588"/>
      <c r="Z235" s="589"/>
    </row>
    <row r="236" spans="2:26" s="239" customFormat="1" ht="24" x14ac:dyDescent="0.25">
      <c r="B236" s="860"/>
      <c r="C236" s="612"/>
      <c r="D236" s="799"/>
      <c r="E236" s="739" t="s">
        <v>383</v>
      </c>
      <c r="F236" s="612"/>
      <c r="G236" s="739"/>
      <c r="H236" s="739"/>
      <c r="I236" s="739"/>
      <c r="J236" s="739"/>
      <c r="K236" s="801"/>
      <c r="L236" s="806"/>
      <c r="M236" s="796"/>
      <c r="N236" s="796"/>
      <c r="O236" s="680"/>
      <c r="P236" s="680"/>
      <c r="Q236" s="898"/>
      <c r="R236" s="361" t="s">
        <v>403</v>
      </c>
      <c r="S236" s="361" t="s">
        <v>403</v>
      </c>
      <c r="T236" s="362">
        <v>19650.41</v>
      </c>
      <c r="U236" s="363"/>
      <c r="V236" s="590"/>
      <c r="W236" s="588"/>
      <c r="X236" s="588"/>
      <c r="Y236" s="588"/>
      <c r="Z236" s="589"/>
    </row>
    <row r="237" spans="2:26" s="239" customFormat="1" x14ac:dyDescent="0.25">
      <c r="B237" s="860">
        <v>161</v>
      </c>
      <c r="C237" s="610" t="s">
        <v>828</v>
      </c>
      <c r="D237" s="799" t="s">
        <v>434</v>
      </c>
      <c r="E237" s="739" t="s">
        <v>383</v>
      </c>
      <c r="F237" s="610" t="s">
        <v>1254</v>
      </c>
      <c r="G237" s="739" t="s">
        <v>311</v>
      </c>
      <c r="H237" s="739">
        <v>2621</v>
      </c>
      <c r="I237" s="739">
        <v>75</v>
      </c>
      <c r="J237" s="739">
        <v>82</v>
      </c>
      <c r="K237" s="801">
        <v>5790</v>
      </c>
      <c r="L237" s="803" t="s">
        <v>853</v>
      </c>
      <c r="M237" s="796">
        <v>32019.64617838951</v>
      </c>
      <c r="N237" s="796">
        <v>52506.555</v>
      </c>
      <c r="O237" s="678">
        <v>6919.39</v>
      </c>
      <c r="P237" s="678">
        <v>6919.39</v>
      </c>
      <c r="Q237" s="898"/>
      <c r="R237" s="361" t="s">
        <v>386</v>
      </c>
      <c r="S237" s="361" t="s">
        <v>401</v>
      </c>
      <c r="T237" s="362">
        <v>46480</v>
      </c>
      <c r="U237" s="363"/>
      <c r="V237" s="590"/>
      <c r="W237" s="588"/>
      <c r="X237" s="588"/>
      <c r="Y237" s="588"/>
      <c r="Z237" s="589"/>
    </row>
    <row r="238" spans="2:26" s="239" customFormat="1" x14ac:dyDescent="0.25">
      <c r="B238" s="860"/>
      <c r="C238" s="611"/>
      <c r="D238" s="799"/>
      <c r="E238" s="739" t="s">
        <v>383</v>
      </c>
      <c r="F238" s="611"/>
      <c r="G238" s="739"/>
      <c r="H238" s="739"/>
      <c r="I238" s="739"/>
      <c r="J238" s="739"/>
      <c r="K238" s="801"/>
      <c r="L238" s="804"/>
      <c r="M238" s="796"/>
      <c r="N238" s="796"/>
      <c r="O238" s="679"/>
      <c r="P238" s="679"/>
      <c r="Q238" s="898"/>
      <c r="R238" s="361" t="s">
        <v>388</v>
      </c>
      <c r="S238" s="361" t="s">
        <v>402</v>
      </c>
      <c r="T238" s="362">
        <v>6000</v>
      </c>
      <c r="U238" s="363"/>
      <c r="V238" s="590"/>
      <c r="W238" s="588"/>
      <c r="X238" s="588"/>
      <c r="Y238" s="588"/>
      <c r="Z238" s="589"/>
    </row>
    <row r="239" spans="2:26" s="239" customFormat="1" ht="24" x14ac:dyDescent="0.25">
      <c r="B239" s="860"/>
      <c r="C239" s="612"/>
      <c r="D239" s="799"/>
      <c r="E239" s="739" t="s">
        <v>383</v>
      </c>
      <c r="F239" s="612"/>
      <c r="G239" s="739"/>
      <c r="H239" s="739"/>
      <c r="I239" s="739"/>
      <c r="J239" s="739"/>
      <c r="K239" s="801"/>
      <c r="L239" s="806"/>
      <c r="M239" s="796"/>
      <c r="N239" s="796"/>
      <c r="O239" s="680"/>
      <c r="P239" s="680"/>
      <c r="Q239" s="898"/>
      <c r="R239" s="361" t="s">
        <v>403</v>
      </c>
      <c r="S239" s="361" t="s">
        <v>403</v>
      </c>
      <c r="T239" s="362">
        <v>20905.849999999999</v>
      </c>
      <c r="U239" s="363"/>
      <c r="V239" s="590"/>
      <c r="W239" s="588"/>
      <c r="X239" s="588"/>
      <c r="Y239" s="588"/>
      <c r="Z239" s="589"/>
    </row>
    <row r="240" spans="2:26" s="239" customFormat="1" x14ac:dyDescent="0.25">
      <c r="B240" s="860">
        <v>162</v>
      </c>
      <c r="C240" s="610" t="s">
        <v>828</v>
      </c>
      <c r="D240" s="799" t="s">
        <v>435</v>
      </c>
      <c r="E240" s="739" t="s">
        <v>383</v>
      </c>
      <c r="F240" s="610" t="s">
        <v>1255</v>
      </c>
      <c r="G240" s="739" t="s">
        <v>311</v>
      </c>
      <c r="H240" s="739">
        <v>2621</v>
      </c>
      <c r="I240" s="739">
        <v>75</v>
      </c>
      <c r="J240" s="739">
        <v>85</v>
      </c>
      <c r="K240" s="801">
        <v>5791</v>
      </c>
      <c r="L240" s="803" t="s">
        <v>853</v>
      </c>
      <c r="M240" s="796">
        <v>33894.819634223066</v>
      </c>
      <c r="N240" s="796">
        <v>52506.555</v>
      </c>
      <c r="O240" s="678">
        <v>7324.61</v>
      </c>
      <c r="P240" s="678">
        <v>7324.61</v>
      </c>
      <c r="Q240" s="898"/>
      <c r="R240" s="361" t="s">
        <v>386</v>
      </c>
      <c r="S240" s="361" t="s">
        <v>401</v>
      </c>
      <c r="T240" s="362">
        <v>49202</v>
      </c>
      <c r="U240" s="363"/>
      <c r="V240" s="590"/>
      <c r="W240" s="588"/>
      <c r="X240" s="588"/>
      <c r="Y240" s="588"/>
      <c r="Z240" s="589"/>
    </row>
    <row r="241" spans="2:26" s="239" customFormat="1" x14ac:dyDescent="0.25">
      <c r="B241" s="860"/>
      <c r="C241" s="611"/>
      <c r="D241" s="799"/>
      <c r="E241" s="739" t="s">
        <v>383</v>
      </c>
      <c r="F241" s="611"/>
      <c r="G241" s="739"/>
      <c r="H241" s="739"/>
      <c r="I241" s="739"/>
      <c r="J241" s="739"/>
      <c r="K241" s="801"/>
      <c r="L241" s="804"/>
      <c r="M241" s="796"/>
      <c r="N241" s="796"/>
      <c r="O241" s="679"/>
      <c r="P241" s="679"/>
      <c r="Q241" s="898"/>
      <c r="R241" s="361" t="s">
        <v>388</v>
      </c>
      <c r="S241" s="361" t="s">
        <v>402</v>
      </c>
      <c r="T241" s="362">
        <v>6300</v>
      </c>
      <c r="U241" s="363"/>
      <c r="V241" s="590"/>
      <c r="W241" s="588"/>
      <c r="X241" s="588"/>
      <c r="Y241" s="588"/>
      <c r="Z241" s="589"/>
    </row>
    <row r="242" spans="2:26" s="239" customFormat="1" ht="24" x14ac:dyDescent="0.25">
      <c r="B242" s="860"/>
      <c r="C242" s="612"/>
      <c r="D242" s="799"/>
      <c r="E242" s="739" t="s">
        <v>383</v>
      </c>
      <c r="F242" s="612"/>
      <c r="G242" s="739"/>
      <c r="H242" s="739"/>
      <c r="I242" s="739"/>
      <c r="J242" s="739"/>
      <c r="K242" s="801"/>
      <c r="L242" s="806"/>
      <c r="M242" s="796"/>
      <c r="N242" s="796"/>
      <c r="O242" s="680"/>
      <c r="P242" s="680"/>
      <c r="Q242" s="898"/>
      <c r="R242" s="361" t="s">
        <v>403</v>
      </c>
      <c r="S242" s="361" t="s">
        <v>403</v>
      </c>
      <c r="T242" s="362">
        <v>22130.16</v>
      </c>
      <c r="U242" s="363"/>
      <c r="V242" s="590"/>
      <c r="W242" s="588"/>
      <c r="X242" s="588"/>
      <c r="Y242" s="588"/>
      <c r="Z242" s="589"/>
    </row>
    <row r="243" spans="2:26" s="239" customFormat="1" x14ac:dyDescent="0.25">
      <c r="B243" s="860">
        <v>163</v>
      </c>
      <c r="C243" s="610" t="s">
        <v>828</v>
      </c>
      <c r="D243" s="799" t="s">
        <v>436</v>
      </c>
      <c r="E243" s="739" t="s">
        <v>383</v>
      </c>
      <c r="F243" s="610" t="s">
        <v>1256</v>
      </c>
      <c r="G243" s="739" t="s">
        <v>311</v>
      </c>
      <c r="H243" s="739">
        <v>2621</v>
      </c>
      <c r="I243" s="739">
        <v>75</v>
      </c>
      <c r="J243" s="739">
        <v>88</v>
      </c>
      <c r="K243" s="801">
        <v>5792</v>
      </c>
      <c r="L243" s="803" t="s">
        <v>853</v>
      </c>
      <c r="M243" s="796">
        <v>36045.44229825816</v>
      </c>
      <c r="N243" s="796">
        <v>52506.555</v>
      </c>
      <c r="O243" s="678">
        <v>7789.36</v>
      </c>
      <c r="P243" s="678">
        <v>7789.36</v>
      </c>
      <c r="Q243" s="898"/>
      <c r="R243" s="361" t="s">
        <v>386</v>
      </c>
      <c r="S243" s="361" t="s">
        <v>401</v>
      </c>
      <c r="T243" s="362">
        <v>52320</v>
      </c>
      <c r="U243" s="363"/>
      <c r="V243" s="590"/>
      <c r="W243" s="588"/>
      <c r="X243" s="588"/>
      <c r="Y243" s="588"/>
      <c r="Z243" s="589"/>
    </row>
    <row r="244" spans="2:26" s="239" customFormat="1" x14ac:dyDescent="0.25">
      <c r="B244" s="860"/>
      <c r="C244" s="611"/>
      <c r="D244" s="799"/>
      <c r="E244" s="739" t="s">
        <v>383</v>
      </c>
      <c r="F244" s="611"/>
      <c r="G244" s="739"/>
      <c r="H244" s="739"/>
      <c r="I244" s="739"/>
      <c r="J244" s="739"/>
      <c r="K244" s="801"/>
      <c r="L244" s="804"/>
      <c r="M244" s="796"/>
      <c r="N244" s="796"/>
      <c r="O244" s="679"/>
      <c r="P244" s="679"/>
      <c r="Q244" s="898"/>
      <c r="R244" s="361" t="s">
        <v>388</v>
      </c>
      <c r="S244" s="361" t="s">
        <v>402</v>
      </c>
      <c r="T244" s="362">
        <v>6700</v>
      </c>
      <c r="U244" s="363"/>
      <c r="V244" s="590"/>
      <c r="W244" s="588"/>
      <c r="X244" s="588"/>
      <c r="Y244" s="588"/>
      <c r="Z244" s="589"/>
    </row>
    <row r="245" spans="2:26" s="239" customFormat="1" ht="24.75" thickBot="1" x14ac:dyDescent="0.3">
      <c r="B245" s="867"/>
      <c r="C245" s="635"/>
      <c r="D245" s="800"/>
      <c r="E245" s="798" t="s">
        <v>383</v>
      </c>
      <c r="F245" s="635"/>
      <c r="G245" s="798"/>
      <c r="H245" s="798"/>
      <c r="I245" s="798"/>
      <c r="J245" s="798"/>
      <c r="K245" s="802"/>
      <c r="L245" s="805"/>
      <c r="M245" s="797"/>
      <c r="N245" s="797"/>
      <c r="O245" s="807"/>
      <c r="P245" s="807"/>
      <c r="Q245" s="899"/>
      <c r="R245" s="364" t="s">
        <v>403</v>
      </c>
      <c r="S245" s="364" t="s">
        <v>403</v>
      </c>
      <c r="T245" s="365">
        <v>23534.32</v>
      </c>
      <c r="U245" s="366"/>
      <c r="V245" s="590"/>
      <c r="W245" s="588"/>
      <c r="X245" s="588"/>
      <c r="Y245" s="588"/>
      <c r="Z245" s="589"/>
    </row>
    <row r="246" spans="2:26" ht="24" x14ac:dyDescent="0.25">
      <c r="B246" s="574">
        <v>164</v>
      </c>
      <c r="C246" s="180" t="s">
        <v>828</v>
      </c>
      <c r="D246" s="468" t="s">
        <v>437</v>
      </c>
      <c r="E246" s="180" t="s">
        <v>383</v>
      </c>
      <c r="F246" s="180" t="s">
        <v>1257</v>
      </c>
      <c r="G246" s="180" t="s">
        <v>311</v>
      </c>
      <c r="H246" s="180">
        <v>2610</v>
      </c>
      <c r="I246" s="180">
        <v>74</v>
      </c>
      <c r="J246" s="180">
        <v>194</v>
      </c>
      <c r="K246" s="254">
        <v>5753</v>
      </c>
      <c r="L246" s="254" t="s">
        <v>853</v>
      </c>
      <c r="M246" s="182">
        <v>43601.755673248466</v>
      </c>
      <c r="N246" s="182">
        <v>7939.03</v>
      </c>
      <c r="O246" s="182">
        <v>7939.03</v>
      </c>
      <c r="P246" s="182">
        <f>O246</f>
        <v>7939.03</v>
      </c>
      <c r="Q246" s="693">
        <f>SUM(O246+O247)*90%</f>
        <v>14290.253999999999</v>
      </c>
      <c r="R246" s="180" t="s">
        <v>403</v>
      </c>
      <c r="S246" s="180" t="s">
        <v>403</v>
      </c>
      <c r="T246" s="255">
        <v>28467.88</v>
      </c>
      <c r="U246" s="256"/>
      <c r="V246" s="593"/>
      <c r="W246" s="594"/>
      <c r="X246" s="594"/>
      <c r="Y246" s="594"/>
      <c r="Z246" s="595"/>
    </row>
    <row r="247" spans="2:26" ht="24.75" thickBot="1" x14ac:dyDescent="0.3">
      <c r="B247" s="542">
        <v>165</v>
      </c>
      <c r="C247" s="191" t="s">
        <v>828</v>
      </c>
      <c r="D247" s="533" t="s">
        <v>442</v>
      </c>
      <c r="E247" s="191" t="s">
        <v>383</v>
      </c>
      <c r="F247" s="191" t="s">
        <v>1258</v>
      </c>
      <c r="G247" s="191" t="s">
        <v>311</v>
      </c>
      <c r="H247" s="191">
        <v>2610</v>
      </c>
      <c r="I247" s="191">
        <v>74</v>
      </c>
      <c r="J247" s="191">
        <v>197</v>
      </c>
      <c r="K247" s="539">
        <v>5754</v>
      </c>
      <c r="L247" s="539" t="s">
        <v>853</v>
      </c>
      <c r="M247" s="192">
        <v>43601.755673248466</v>
      </c>
      <c r="N247" s="192">
        <v>7939.03</v>
      </c>
      <c r="O247" s="192">
        <v>7939.03</v>
      </c>
      <c r="P247" s="192">
        <f>O247</f>
        <v>7939.03</v>
      </c>
      <c r="Q247" s="694"/>
      <c r="R247" s="191" t="s">
        <v>403</v>
      </c>
      <c r="S247" s="191" t="s">
        <v>403</v>
      </c>
      <c r="T247" s="540">
        <v>28467.8</v>
      </c>
      <c r="U247" s="541"/>
      <c r="V247" s="593"/>
      <c r="W247" s="594"/>
      <c r="X247" s="594"/>
      <c r="Y247" s="594"/>
      <c r="Z247" s="595"/>
    </row>
    <row r="248" spans="2:26" ht="36" x14ac:dyDescent="0.25">
      <c r="B248" s="396">
        <v>166</v>
      </c>
      <c r="C248" s="397" t="s">
        <v>824</v>
      </c>
      <c r="D248" s="398" t="s">
        <v>443</v>
      </c>
      <c r="E248" s="397" t="s">
        <v>310</v>
      </c>
      <c r="F248" s="397" t="s">
        <v>1259</v>
      </c>
      <c r="G248" s="397" t="s">
        <v>260</v>
      </c>
      <c r="H248" s="397">
        <v>2227</v>
      </c>
      <c r="I248" s="397">
        <v>48</v>
      </c>
      <c r="J248" s="397">
        <v>191</v>
      </c>
      <c r="K248" s="399">
        <v>3945</v>
      </c>
      <c r="L248" s="399" t="s">
        <v>854</v>
      </c>
      <c r="M248" s="400">
        <v>64627.040000000001</v>
      </c>
      <c r="N248" s="400">
        <v>61437.8</v>
      </c>
      <c r="O248" s="400">
        <v>61437.8</v>
      </c>
      <c r="P248" s="400">
        <f>O248/2</f>
        <v>30718.9</v>
      </c>
      <c r="Q248" s="685">
        <f>SUM(O248:O249)*90%</f>
        <v>108147.24</v>
      </c>
      <c r="R248" s="397" t="s">
        <v>262</v>
      </c>
      <c r="S248" s="397" t="s">
        <v>262</v>
      </c>
      <c r="T248" s="402">
        <v>0</v>
      </c>
      <c r="U248" s="403"/>
      <c r="V248" s="593"/>
      <c r="W248" s="594"/>
      <c r="X248" s="594"/>
      <c r="Y248" s="594"/>
      <c r="Z248" s="595"/>
    </row>
    <row r="249" spans="2:26" ht="36.75" thickBot="1" x14ac:dyDescent="0.3">
      <c r="B249" s="408">
        <v>167</v>
      </c>
      <c r="C249" s="409" t="s">
        <v>824</v>
      </c>
      <c r="D249" s="410" t="s">
        <v>444</v>
      </c>
      <c r="E249" s="409" t="s">
        <v>310</v>
      </c>
      <c r="F249" s="409" t="s">
        <v>1260</v>
      </c>
      <c r="G249" s="409" t="s">
        <v>260</v>
      </c>
      <c r="H249" s="409">
        <v>2227</v>
      </c>
      <c r="I249" s="409">
        <v>48</v>
      </c>
      <c r="J249" s="409">
        <v>193</v>
      </c>
      <c r="K249" s="411">
        <v>3946</v>
      </c>
      <c r="L249" s="411" t="s">
        <v>854</v>
      </c>
      <c r="M249" s="412">
        <v>58758.81</v>
      </c>
      <c r="N249" s="412">
        <v>58725.8</v>
      </c>
      <c r="O249" s="412">
        <v>58725.8</v>
      </c>
      <c r="P249" s="412">
        <f>O249/2</f>
        <v>29362.9</v>
      </c>
      <c r="Q249" s="686"/>
      <c r="R249" s="409" t="s">
        <v>262</v>
      </c>
      <c r="S249" s="409" t="s">
        <v>262</v>
      </c>
      <c r="T249" s="414">
        <v>0</v>
      </c>
      <c r="U249" s="415"/>
      <c r="V249" s="593"/>
      <c r="W249" s="594"/>
      <c r="X249" s="594"/>
      <c r="Y249" s="594"/>
      <c r="Z249" s="595"/>
    </row>
    <row r="250" spans="2:26" s="239" customFormat="1" ht="24.75" thickBot="1" x14ac:dyDescent="0.3">
      <c r="B250" s="283">
        <v>168</v>
      </c>
      <c r="C250" s="284" t="s">
        <v>828</v>
      </c>
      <c r="D250" s="285" t="s">
        <v>445</v>
      </c>
      <c r="E250" s="284" t="s">
        <v>310</v>
      </c>
      <c r="F250" s="284" t="s">
        <v>1261</v>
      </c>
      <c r="G250" s="284" t="s">
        <v>260</v>
      </c>
      <c r="H250" s="286">
        <v>2563</v>
      </c>
      <c r="I250" s="286">
        <v>66</v>
      </c>
      <c r="J250" s="286">
        <v>65</v>
      </c>
      <c r="K250" s="286">
        <v>5145</v>
      </c>
      <c r="L250" s="286" t="s">
        <v>854</v>
      </c>
      <c r="M250" s="287">
        <v>168262.56</v>
      </c>
      <c r="N250" s="287">
        <v>46090</v>
      </c>
      <c r="O250" s="287">
        <v>46090</v>
      </c>
      <c r="P250" s="287">
        <f>O250/2</f>
        <v>23045</v>
      </c>
      <c r="Q250" s="288"/>
      <c r="R250" s="284" t="s">
        <v>262</v>
      </c>
      <c r="S250" s="284" t="s">
        <v>262</v>
      </c>
      <c r="T250" s="289">
        <v>0</v>
      </c>
      <c r="U250" s="290"/>
      <c r="V250" s="236"/>
      <c r="W250" s="237"/>
      <c r="X250" s="237"/>
      <c r="Y250" s="237"/>
      <c r="Z250" s="238"/>
    </row>
    <row r="251" spans="2:26" ht="16.5" thickBot="1" x14ac:dyDescent="0.3">
      <c r="B251" s="499">
        <v>169</v>
      </c>
      <c r="C251" s="500" t="s">
        <v>827</v>
      </c>
      <c r="D251" s="501" t="s">
        <v>446</v>
      </c>
      <c r="E251" s="500" t="s">
        <v>310</v>
      </c>
      <c r="F251" s="500" t="s">
        <v>1262</v>
      </c>
      <c r="G251" s="500" t="s">
        <v>260</v>
      </c>
      <c r="H251" s="502">
        <v>2424</v>
      </c>
      <c r="I251" s="502">
        <v>58</v>
      </c>
      <c r="J251" s="502">
        <v>1</v>
      </c>
      <c r="K251" s="502">
        <v>4599</v>
      </c>
      <c r="L251" s="502" t="s">
        <v>854</v>
      </c>
      <c r="M251" s="503">
        <v>65356.93</v>
      </c>
      <c r="N251" s="503">
        <v>5773.8</v>
      </c>
      <c r="O251" s="503">
        <v>5773.8</v>
      </c>
      <c r="P251" s="503">
        <f>O251/2</f>
        <v>2886.9</v>
      </c>
      <c r="Q251" s="504"/>
      <c r="R251" s="500" t="s">
        <v>262</v>
      </c>
      <c r="S251" s="500" t="s">
        <v>262</v>
      </c>
      <c r="T251" s="505">
        <v>0</v>
      </c>
      <c r="U251" s="506"/>
      <c r="V251" s="41"/>
      <c r="W251" s="48"/>
      <c r="X251" s="48"/>
      <c r="Y251" s="48"/>
      <c r="Z251" s="49"/>
    </row>
    <row r="252" spans="2:26" ht="137.25" customHeight="1" thickBot="1" x14ac:dyDescent="0.3">
      <c r="B252" s="122">
        <v>170</v>
      </c>
      <c r="C252" s="123" t="s">
        <v>829</v>
      </c>
      <c r="D252" s="124" t="s">
        <v>447</v>
      </c>
      <c r="E252" s="123" t="s">
        <v>448</v>
      </c>
      <c r="F252" s="123" t="s">
        <v>1264</v>
      </c>
      <c r="G252" s="123" t="s">
        <v>251</v>
      </c>
      <c r="H252" s="123">
        <v>1627</v>
      </c>
      <c r="I252" s="123">
        <v>51</v>
      </c>
      <c r="J252" s="123">
        <v>34</v>
      </c>
      <c r="K252" s="125">
        <v>4535</v>
      </c>
      <c r="L252" s="125" t="s">
        <v>855</v>
      </c>
      <c r="M252" s="126">
        <v>83212.759999999995</v>
      </c>
      <c r="N252" s="126">
        <v>100167.86</v>
      </c>
      <c r="O252" s="126">
        <v>54717</v>
      </c>
      <c r="P252" s="126">
        <f>N252</f>
        <v>100167.86</v>
      </c>
      <c r="Q252" s="687">
        <f>(O252+O253)*90%</f>
        <v>82375.650000000009</v>
      </c>
      <c r="R252" s="123" t="s">
        <v>449</v>
      </c>
      <c r="S252" s="123" t="s">
        <v>450</v>
      </c>
      <c r="T252" s="127">
        <v>125072</v>
      </c>
      <c r="U252" s="128"/>
      <c r="V252" s="129" t="s">
        <v>945</v>
      </c>
      <c r="W252" s="129" t="s">
        <v>940</v>
      </c>
      <c r="X252" s="129" t="s">
        <v>946</v>
      </c>
      <c r="Y252" s="129" t="s">
        <v>949</v>
      </c>
      <c r="Z252" s="130">
        <v>186</v>
      </c>
    </row>
    <row r="253" spans="2:26" ht="24.75" thickBot="1" x14ac:dyDescent="0.3">
      <c r="B253" s="470">
        <v>171</v>
      </c>
      <c r="C253" s="471" t="s">
        <v>829</v>
      </c>
      <c r="D253" s="472" t="s">
        <v>451</v>
      </c>
      <c r="E253" s="471" t="s">
        <v>448</v>
      </c>
      <c r="F253" s="471" t="s">
        <v>1263</v>
      </c>
      <c r="G253" s="471" t="s">
        <v>251</v>
      </c>
      <c r="H253" s="471">
        <v>1627</v>
      </c>
      <c r="I253" s="471">
        <v>51</v>
      </c>
      <c r="J253" s="471">
        <v>35</v>
      </c>
      <c r="K253" s="473">
        <v>4536</v>
      </c>
      <c r="L253" s="473" t="s">
        <v>854</v>
      </c>
      <c r="M253" s="474">
        <v>55985.24</v>
      </c>
      <c r="N253" s="474">
        <v>36811.5</v>
      </c>
      <c r="O253" s="474">
        <v>36811.5</v>
      </c>
      <c r="P253" s="474">
        <f>O253/2</f>
        <v>18405.75</v>
      </c>
      <c r="Q253" s="688"/>
      <c r="R253" s="471" t="s">
        <v>262</v>
      </c>
      <c r="S253" s="471" t="s">
        <v>262</v>
      </c>
      <c r="T253" s="475">
        <v>0</v>
      </c>
      <c r="U253" s="476"/>
      <c r="V253" s="50"/>
      <c r="W253" s="51"/>
      <c r="X253" s="51"/>
      <c r="Y253" s="51"/>
      <c r="Z253" s="52"/>
    </row>
    <row r="254" spans="2:26" s="239" customFormat="1" ht="36.75" thickBot="1" x14ac:dyDescent="0.3">
      <c r="B254" s="222">
        <v>172</v>
      </c>
      <c r="C254" s="223" t="s">
        <v>825</v>
      </c>
      <c r="D254" s="224" t="s">
        <v>452</v>
      </c>
      <c r="E254" s="223" t="s">
        <v>453</v>
      </c>
      <c r="F254" s="223" t="s">
        <v>1265</v>
      </c>
      <c r="G254" s="223" t="s">
        <v>260</v>
      </c>
      <c r="H254" s="223">
        <v>2136</v>
      </c>
      <c r="I254" s="223">
        <v>43</v>
      </c>
      <c r="J254" s="223">
        <v>108</v>
      </c>
      <c r="K254" s="225">
        <v>3661</v>
      </c>
      <c r="L254" s="225" t="s">
        <v>853</v>
      </c>
      <c r="M254" s="226">
        <v>97892.72</v>
      </c>
      <c r="N254" s="226">
        <v>117994.85</v>
      </c>
      <c r="O254" s="226">
        <v>56481</v>
      </c>
      <c r="P254" s="226">
        <f>O254</f>
        <v>56481</v>
      </c>
      <c r="Q254" s="227"/>
      <c r="R254" s="223" t="s">
        <v>449</v>
      </c>
      <c r="S254" s="223" t="s">
        <v>454</v>
      </c>
      <c r="T254" s="228">
        <v>180057</v>
      </c>
      <c r="U254" s="257"/>
      <c r="V254" s="236"/>
      <c r="W254" s="237"/>
      <c r="X254" s="237"/>
      <c r="Y254" s="237"/>
      <c r="Z254" s="238"/>
    </row>
    <row r="255" spans="2:26" ht="24.75" thickBot="1" x14ac:dyDescent="0.3">
      <c r="B255" s="507">
        <v>173</v>
      </c>
      <c r="C255" s="508" t="s">
        <v>830</v>
      </c>
      <c r="D255" s="509" t="s">
        <v>455</v>
      </c>
      <c r="E255" s="508" t="s">
        <v>453</v>
      </c>
      <c r="F255" s="508" t="s">
        <v>1266</v>
      </c>
      <c r="G255" s="508" t="s">
        <v>260</v>
      </c>
      <c r="H255" s="510">
        <v>2366</v>
      </c>
      <c r="I255" s="510">
        <v>57</v>
      </c>
      <c r="J255" s="510">
        <v>221</v>
      </c>
      <c r="K255" s="510">
        <v>4597</v>
      </c>
      <c r="L255" s="510" t="s">
        <v>854</v>
      </c>
      <c r="M255" s="511">
        <v>65365.94</v>
      </c>
      <c r="N255" s="511">
        <v>5522.4</v>
      </c>
      <c r="O255" s="511">
        <v>5522.4</v>
      </c>
      <c r="P255" s="511">
        <f>O255/2</f>
        <v>2761.2</v>
      </c>
      <c r="Q255" s="512"/>
      <c r="R255" s="508" t="s">
        <v>262</v>
      </c>
      <c r="S255" s="508" t="s">
        <v>262</v>
      </c>
      <c r="T255" s="513">
        <v>0</v>
      </c>
      <c r="U255" s="514"/>
      <c r="V255" s="45"/>
      <c r="W255" s="46"/>
      <c r="X255" s="46"/>
      <c r="Y255" s="46"/>
      <c r="Z255" s="47"/>
    </row>
    <row r="256" spans="2:26" ht="36" x14ac:dyDescent="0.25">
      <c r="B256" s="928">
        <v>174</v>
      </c>
      <c r="C256" s="929" t="s">
        <v>828</v>
      </c>
      <c r="D256" s="930" t="s">
        <v>456</v>
      </c>
      <c r="E256" s="929" t="s">
        <v>453</v>
      </c>
      <c r="F256" s="931" t="s">
        <v>1267</v>
      </c>
      <c r="G256" s="929" t="s">
        <v>260</v>
      </c>
      <c r="H256" s="929">
        <v>977</v>
      </c>
      <c r="I256" s="929">
        <v>11</v>
      </c>
      <c r="J256" s="929">
        <v>92</v>
      </c>
      <c r="K256" s="932">
        <v>939</v>
      </c>
      <c r="L256" s="933" t="s">
        <v>853</v>
      </c>
      <c r="M256" s="934">
        <v>26856.11</v>
      </c>
      <c r="N256" s="934">
        <v>106641.15</v>
      </c>
      <c r="O256" s="934">
        <f>53.41851*1155</f>
        <v>61698.379049999996</v>
      </c>
      <c r="P256" s="934">
        <f>O256/2</f>
        <v>30849.189524999998</v>
      </c>
      <c r="Q256" s="935">
        <f>SUM(O256:O260)*90%</f>
        <v>227317.50138357002</v>
      </c>
      <c r="R256" s="936" t="s">
        <v>449</v>
      </c>
      <c r="S256" s="936" t="s">
        <v>457</v>
      </c>
      <c r="T256" s="937">
        <v>105171.09</v>
      </c>
      <c r="U256" s="938"/>
      <c r="V256" s="593"/>
      <c r="W256" s="594"/>
      <c r="X256" s="594"/>
      <c r="Y256" s="594"/>
      <c r="Z256" s="595"/>
    </row>
    <row r="257" spans="2:26" ht="36" x14ac:dyDescent="0.25">
      <c r="B257" s="864"/>
      <c r="C257" s="731"/>
      <c r="D257" s="792"/>
      <c r="E257" s="731"/>
      <c r="F257" s="605"/>
      <c r="G257" s="731"/>
      <c r="H257" s="731"/>
      <c r="I257" s="731"/>
      <c r="J257" s="731"/>
      <c r="K257" s="790"/>
      <c r="L257" s="794"/>
      <c r="M257" s="691"/>
      <c r="N257" s="691"/>
      <c r="O257" s="691"/>
      <c r="P257" s="691"/>
      <c r="Q257" s="939"/>
      <c r="R257" s="568" t="s">
        <v>458</v>
      </c>
      <c r="S257" s="568" t="s">
        <v>457</v>
      </c>
      <c r="T257" s="569">
        <v>65329.5</v>
      </c>
      <c r="U257" s="570"/>
      <c r="V257" s="593"/>
      <c r="W257" s="594"/>
      <c r="X257" s="594"/>
      <c r="Y257" s="594"/>
      <c r="Z257" s="595"/>
    </row>
    <row r="258" spans="2:26" ht="36" x14ac:dyDescent="0.25">
      <c r="B258" s="864">
        <v>175</v>
      </c>
      <c r="C258" s="731" t="s">
        <v>828</v>
      </c>
      <c r="D258" s="792" t="s">
        <v>459</v>
      </c>
      <c r="E258" s="731" t="s">
        <v>453</v>
      </c>
      <c r="F258" s="604" t="s">
        <v>1268</v>
      </c>
      <c r="G258" s="731" t="s">
        <v>260</v>
      </c>
      <c r="H258" s="731">
        <v>2321</v>
      </c>
      <c r="I258" s="731">
        <v>52</v>
      </c>
      <c r="J258" s="731">
        <v>87</v>
      </c>
      <c r="K258" s="790">
        <v>4208</v>
      </c>
      <c r="L258" s="794" t="s">
        <v>853</v>
      </c>
      <c r="M258" s="691">
        <v>108489.39</v>
      </c>
      <c r="N258" s="691">
        <v>176883.04199999999</v>
      </c>
      <c r="O258" s="691">
        <f>53.41851*1915.77</f>
        <v>102337.5789027</v>
      </c>
      <c r="P258" s="691">
        <f>O258/2</f>
        <v>51168.78945135</v>
      </c>
      <c r="Q258" s="939"/>
      <c r="R258" s="568" t="s">
        <v>449</v>
      </c>
      <c r="S258" s="568" t="s">
        <v>457</v>
      </c>
      <c r="T258" s="569">
        <v>174444.69</v>
      </c>
      <c r="U258" s="570"/>
      <c r="V258" s="593"/>
      <c r="W258" s="594"/>
      <c r="X258" s="594"/>
      <c r="Y258" s="594"/>
      <c r="Z258" s="595"/>
    </row>
    <row r="259" spans="2:26" ht="36" x14ac:dyDescent="0.25">
      <c r="B259" s="864"/>
      <c r="C259" s="731"/>
      <c r="D259" s="792"/>
      <c r="E259" s="731"/>
      <c r="F259" s="605"/>
      <c r="G259" s="731"/>
      <c r="H259" s="731">
        <v>2321</v>
      </c>
      <c r="I259" s="731">
        <v>52</v>
      </c>
      <c r="J259" s="731">
        <v>89</v>
      </c>
      <c r="K259" s="790">
        <v>4209</v>
      </c>
      <c r="L259" s="794"/>
      <c r="M259" s="691"/>
      <c r="N259" s="691"/>
      <c r="O259" s="691"/>
      <c r="P259" s="691"/>
      <c r="Q259" s="939"/>
      <c r="R259" s="568" t="s">
        <v>458</v>
      </c>
      <c r="S259" s="568" t="s">
        <v>457</v>
      </c>
      <c r="T259" s="569">
        <v>108360.43</v>
      </c>
      <c r="U259" s="570"/>
      <c r="V259" s="593"/>
      <c r="W259" s="594"/>
      <c r="X259" s="594"/>
      <c r="Y259" s="594"/>
      <c r="Z259" s="595"/>
    </row>
    <row r="260" spans="2:26" ht="36" x14ac:dyDescent="0.25">
      <c r="B260" s="864">
        <v>176</v>
      </c>
      <c r="C260" s="731" t="s">
        <v>828</v>
      </c>
      <c r="D260" s="792" t="s">
        <v>460</v>
      </c>
      <c r="E260" s="731" t="s">
        <v>453</v>
      </c>
      <c r="F260" s="604" t="s">
        <v>1269</v>
      </c>
      <c r="G260" s="604" t="s">
        <v>260</v>
      </c>
      <c r="H260" s="731">
        <v>2321</v>
      </c>
      <c r="I260" s="731">
        <v>52</v>
      </c>
      <c r="J260" s="731">
        <v>89</v>
      </c>
      <c r="K260" s="790">
        <v>4209</v>
      </c>
      <c r="L260" s="794" t="s">
        <v>853</v>
      </c>
      <c r="M260" s="691">
        <v>229125.65</v>
      </c>
      <c r="N260" s="691">
        <v>153033.28599999999</v>
      </c>
      <c r="O260" s="691">
        <f>53.41851*1657.46</f>
        <v>88539.043584600004</v>
      </c>
      <c r="P260" s="691">
        <f>O260/2</f>
        <v>44269.521792300002</v>
      </c>
      <c r="Q260" s="939"/>
      <c r="R260" s="568" t="s">
        <v>449</v>
      </c>
      <c r="S260" s="568" t="s">
        <v>457</v>
      </c>
      <c r="T260" s="569">
        <v>150923.71</v>
      </c>
      <c r="U260" s="570"/>
      <c r="V260" s="593"/>
      <c r="W260" s="594"/>
      <c r="X260" s="594"/>
      <c r="Y260" s="594"/>
      <c r="Z260" s="595"/>
    </row>
    <row r="261" spans="2:26" ht="36.75" thickBot="1" x14ac:dyDescent="0.3">
      <c r="B261" s="868"/>
      <c r="C261" s="732"/>
      <c r="D261" s="793"/>
      <c r="E261" s="732"/>
      <c r="F261" s="789"/>
      <c r="G261" s="789"/>
      <c r="H261" s="732"/>
      <c r="I261" s="732"/>
      <c r="J261" s="732"/>
      <c r="K261" s="791"/>
      <c r="L261" s="795"/>
      <c r="M261" s="692"/>
      <c r="N261" s="692"/>
      <c r="O261" s="692"/>
      <c r="P261" s="692"/>
      <c r="Q261" s="940"/>
      <c r="R261" s="571" t="s">
        <v>458</v>
      </c>
      <c r="S261" s="571" t="s">
        <v>457</v>
      </c>
      <c r="T261" s="572">
        <v>93749.81</v>
      </c>
      <c r="U261" s="573"/>
      <c r="V261" s="593"/>
      <c r="W261" s="594"/>
      <c r="X261" s="594"/>
      <c r="Y261" s="594"/>
      <c r="Z261" s="595"/>
    </row>
    <row r="262" spans="2:26" ht="24.75" thickBot="1" x14ac:dyDescent="0.3">
      <c r="B262" s="515">
        <v>177</v>
      </c>
      <c r="C262" s="516" t="s">
        <v>828</v>
      </c>
      <c r="D262" s="517" t="s">
        <v>461</v>
      </c>
      <c r="E262" s="516" t="s">
        <v>453</v>
      </c>
      <c r="F262" s="516" t="s">
        <v>1270</v>
      </c>
      <c r="G262" s="516" t="s">
        <v>260</v>
      </c>
      <c r="H262" s="518">
        <v>1341</v>
      </c>
      <c r="I262" s="518">
        <v>19</v>
      </c>
      <c r="J262" s="518">
        <v>162</v>
      </c>
      <c r="K262" s="518">
        <v>2020</v>
      </c>
      <c r="L262" s="518" t="s">
        <v>854</v>
      </c>
      <c r="M262" s="519">
        <v>69466.28</v>
      </c>
      <c r="N262" s="519">
        <v>58048.93</v>
      </c>
      <c r="O262" s="519">
        <v>58048.93</v>
      </c>
      <c r="P262" s="519">
        <f>O262/2</f>
        <v>29024.465</v>
      </c>
      <c r="Q262" s="520"/>
      <c r="R262" s="516" t="s">
        <v>262</v>
      </c>
      <c r="S262" s="516" t="s">
        <v>262</v>
      </c>
      <c r="T262" s="521">
        <v>0</v>
      </c>
      <c r="U262" s="522"/>
      <c r="V262" s="45"/>
      <c r="W262" s="46"/>
      <c r="X262" s="46"/>
      <c r="Y262" s="46"/>
      <c r="Z262" s="47"/>
    </row>
    <row r="263" spans="2:26" s="239" customFormat="1" ht="24" x14ac:dyDescent="0.25">
      <c r="B263" s="453">
        <v>178</v>
      </c>
      <c r="C263" s="454" t="s">
        <v>857</v>
      </c>
      <c r="D263" s="454" t="s">
        <v>462</v>
      </c>
      <c r="E263" s="455" t="s">
        <v>463</v>
      </c>
      <c r="F263" s="455" t="s">
        <v>1272</v>
      </c>
      <c r="G263" s="455" t="s">
        <v>260</v>
      </c>
      <c r="H263" s="456">
        <v>1431</v>
      </c>
      <c r="I263" s="456">
        <v>69</v>
      </c>
      <c r="J263" s="456">
        <v>77</v>
      </c>
      <c r="K263" s="456">
        <v>6307</v>
      </c>
      <c r="L263" s="456" t="s">
        <v>854</v>
      </c>
      <c r="M263" s="457">
        <v>404741.16018000001</v>
      </c>
      <c r="N263" s="457">
        <v>44583.42</v>
      </c>
      <c r="O263" s="457">
        <v>151780.24</v>
      </c>
      <c r="P263" s="457">
        <f>O263/2</f>
        <v>75890.12</v>
      </c>
      <c r="Q263" s="689">
        <f>(O263+O264)</f>
        <v>472394.16</v>
      </c>
      <c r="R263" s="455" t="s">
        <v>262</v>
      </c>
      <c r="S263" s="455" t="s">
        <v>262</v>
      </c>
      <c r="T263" s="458">
        <v>0</v>
      </c>
      <c r="U263" s="459"/>
      <c r="V263" s="590"/>
      <c r="W263" s="588"/>
      <c r="X263" s="588"/>
      <c r="Y263" s="588"/>
      <c r="Z263" s="589"/>
    </row>
    <row r="264" spans="2:26" s="239" customFormat="1" ht="24.75" thickBot="1" x14ac:dyDescent="0.3">
      <c r="B264" s="460">
        <v>179</v>
      </c>
      <c r="C264" s="461" t="s">
        <v>857</v>
      </c>
      <c r="D264" s="461" t="s">
        <v>462</v>
      </c>
      <c r="E264" s="462" t="s">
        <v>463</v>
      </c>
      <c r="F264" s="462" t="s">
        <v>1271</v>
      </c>
      <c r="G264" s="462" t="s">
        <v>260</v>
      </c>
      <c r="H264" s="463">
        <v>1243</v>
      </c>
      <c r="I264" s="463">
        <v>58</v>
      </c>
      <c r="J264" s="463">
        <v>129</v>
      </c>
      <c r="K264" s="463">
        <v>4983</v>
      </c>
      <c r="L264" s="463" t="s">
        <v>854</v>
      </c>
      <c r="M264" s="464">
        <v>854957.43981999997</v>
      </c>
      <c r="N264" s="464">
        <v>94105.7</v>
      </c>
      <c r="O264" s="464">
        <v>320613.92</v>
      </c>
      <c r="P264" s="464">
        <f>O264/2</f>
        <v>160306.96</v>
      </c>
      <c r="Q264" s="690"/>
      <c r="R264" s="462" t="s">
        <v>262</v>
      </c>
      <c r="S264" s="462" t="s">
        <v>262</v>
      </c>
      <c r="T264" s="465">
        <v>0</v>
      </c>
      <c r="U264" s="466"/>
      <c r="V264" s="590"/>
      <c r="W264" s="588"/>
      <c r="X264" s="588"/>
      <c r="Y264" s="588"/>
      <c r="Z264" s="589"/>
    </row>
    <row r="265" spans="2:26" s="239" customFormat="1" ht="24" x14ac:dyDescent="0.25">
      <c r="B265" s="367">
        <v>180</v>
      </c>
      <c r="C265" s="368" t="s">
        <v>829</v>
      </c>
      <c r="D265" s="369" t="s">
        <v>464</v>
      </c>
      <c r="E265" s="368" t="s">
        <v>310</v>
      </c>
      <c r="F265" s="368" t="s">
        <v>1273</v>
      </c>
      <c r="G265" s="368" t="s">
        <v>465</v>
      </c>
      <c r="H265" s="368">
        <v>2321</v>
      </c>
      <c r="I265" s="368">
        <v>52</v>
      </c>
      <c r="J265" s="368">
        <v>1</v>
      </c>
      <c r="K265" s="368">
        <v>4535</v>
      </c>
      <c r="L265" s="368" t="s">
        <v>853</v>
      </c>
      <c r="M265" s="370">
        <v>228042.69</v>
      </c>
      <c r="N265" s="370">
        <v>196041.56</v>
      </c>
      <c r="O265" s="370">
        <v>142020</v>
      </c>
      <c r="P265" s="370">
        <f>O265</f>
        <v>142020</v>
      </c>
      <c r="Q265" s="671">
        <f>SUM(O265:O275)*90%</f>
        <v>1405998</v>
      </c>
      <c r="R265" s="368" t="s">
        <v>386</v>
      </c>
      <c r="S265" s="371" t="s">
        <v>255</v>
      </c>
      <c r="T265" s="371">
        <v>274184</v>
      </c>
      <c r="U265" s="372"/>
      <c r="V265" s="590"/>
      <c r="W265" s="588"/>
      <c r="X265" s="588"/>
      <c r="Y265" s="588"/>
      <c r="Z265" s="589"/>
    </row>
    <row r="266" spans="2:26" s="239" customFormat="1" ht="24" x14ac:dyDescent="0.25">
      <c r="B266" s="373">
        <v>181</v>
      </c>
      <c r="C266" s="374" t="s">
        <v>829</v>
      </c>
      <c r="D266" s="375" t="s">
        <v>466</v>
      </c>
      <c r="E266" s="374" t="s">
        <v>310</v>
      </c>
      <c r="F266" s="374" t="s">
        <v>1274</v>
      </c>
      <c r="G266" s="374" t="s">
        <v>465</v>
      </c>
      <c r="H266" s="374">
        <v>2321</v>
      </c>
      <c r="I266" s="374">
        <v>52</v>
      </c>
      <c r="J266" s="374">
        <v>4</v>
      </c>
      <c r="K266" s="374">
        <v>4536</v>
      </c>
      <c r="L266" s="374" t="s">
        <v>853</v>
      </c>
      <c r="M266" s="376">
        <v>228042.69</v>
      </c>
      <c r="N266" s="376">
        <v>196041.56</v>
      </c>
      <c r="O266" s="376">
        <v>142020</v>
      </c>
      <c r="P266" s="376">
        <f t="shared" ref="P266:P275" si="4">O266</f>
        <v>142020</v>
      </c>
      <c r="Q266" s="672"/>
      <c r="R266" s="374" t="s">
        <v>386</v>
      </c>
      <c r="S266" s="377" t="s">
        <v>255</v>
      </c>
      <c r="T266" s="377">
        <v>274184</v>
      </c>
      <c r="U266" s="378"/>
      <c r="V266" s="590"/>
      <c r="W266" s="588"/>
      <c r="X266" s="588"/>
      <c r="Y266" s="588"/>
      <c r="Z266" s="589"/>
    </row>
    <row r="267" spans="2:26" s="239" customFormat="1" ht="24" x14ac:dyDescent="0.25">
      <c r="B267" s="373">
        <v>182</v>
      </c>
      <c r="C267" s="374" t="s">
        <v>829</v>
      </c>
      <c r="D267" s="375" t="s">
        <v>467</v>
      </c>
      <c r="E267" s="374" t="s">
        <v>310</v>
      </c>
      <c r="F267" s="374" t="s">
        <v>1275</v>
      </c>
      <c r="G267" s="374" t="s">
        <v>465</v>
      </c>
      <c r="H267" s="374">
        <v>2321</v>
      </c>
      <c r="I267" s="374">
        <v>52</v>
      </c>
      <c r="J267" s="374">
        <v>7</v>
      </c>
      <c r="K267" s="374">
        <v>4537</v>
      </c>
      <c r="L267" s="374" t="s">
        <v>853</v>
      </c>
      <c r="M267" s="376">
        <v>228042.69</v>
      </c>
      <c r="N267" s="376">
        <v>196041.56</v>
      </c>
      <c r="O267" s="376">
        <v>142020</v>
      </c>
      <c r="P267" s="376">
        <f t="shared" si="4"/>
        <v>142020</v>
      </c>
      <c r="Q267" s="672"/>
      <c r="R267" s="374" t="s">
        <v>386</v>
      </c>
      <c r="S267" s="377" t="s">
        <v>255</v>
      </c>
      <c r="T267" s="377">
        <v>274184</v>
      </c>
      <c r="U267" s="378"/>
      <c r="V267" s="590"/>
      <c r="W267" s="588"/>
      <c r="X267" s="588"/>
      <c r="Y267" s="588"/>
      <c r="Z267" s="589"/>
    </row>
    <row r="268" spans="2:26" s="239" customFormat="1" ht="24" x14ac:dyDescent="0.25">
      <c r="B268" s="373">
        <v>183</v>
      </c>
      <c r="C268" s="374" t="s">
        <v>829</v>
      </c>
      <c r="D268" s="375" t="s">
        <v>468</v>
      </c>
      <c r="E268" s="374" t="s">
        <v>310</v>
      </c>
      <c r="F268" s="374" t="s">
        <v>1277</v>
      </c>
      <c r="G268" s="374" t="s">
        <v>465</v>
      </c>
      <c r="H268" s="374">
        <v>2321</v>
      </c>
      <c r="I268" s="374">
        <v>52</v>
      </c>
      <c r="J268" s="374">
        <v>10</v>
      </c>
      <c r="K268" s="374">
        <v>4538</v>
      </c>
      <c r="L268" s="374" t="s">
        <v>853</v>
      </c>
      <c r="M268" s="376">
        <v>228042.69</v>
      </c>
      <c r="N268" s="376">
        <v>196041.56</v>
      </c>
      <c r="O268" s="376">
        <v>142020</v>
      </c>
      <c r="P268" s="376">
        <f t="shared" si="4"/>
        <v>142020</v>
      </c>
      <c r="Q268" s="672"/>
      <c r="R268" s="374" t="s">
        <v>386</v>
      </c>
      <c r="S268" s="377" t="s">
        <v>255</v>
      </c>
      <c r="T268" s="377">
        <v>274184</v>
      </c>
      <c r="U268" s="378"/>
      <c r="V268" s="590"/>
      <c r="W268" s="588"/>
      <c r="X268" s="588"/>
      <c r="Y268" s="588"/>
      <c r="Z268" s="589"/>
    </row>
    <row r="269" spans="2:26" s="239" customFormat="1" ht="24" x14ac:dyDescent="0.25">
      <c r="B269" s="373">
        <v>184</v>
      </c>
      <c r="C269" s="374" t="s">
        <v>829</v>
      </c>
      <c r="D269" s="375" t="s">
        <v>469</v>
      </c>
      <c r="E269" s="374" t="s">
        <v>310</v>
      </c>
      <c r="F269" s="374" t="s">
        <v>1276</v>
      </c>
      <c r="G269" s="374" t="s">
        <v>465</v>
      </c>
      <c r="H269" s="374">
        <v>2321</v>
      </c>
      <c r="I269" s="374">
        <v>52</v>
      </c>
      <c r="J269" s="374">
        <v>13</v>
      </c>
      <c r="K269" s="374">
        <v>4539</v>
      </c>
      <c r="L269" s="374" t="s">
        <v>853</v>
      </c>
      <c r="M269" s="376">
        <v>228042.69</v>
      </c>
      <c r="N269" s="376">
        <v>196041.56</v>
      </c>
      <c r="O269" s="376">
        <v>142020</v>
      </c>
      <c r="P269" s="376">
        <f t="shared" si="4"/>
        <v>142020</v>
      </c>
      <c r="Q269" s="672"/>
      <c r="R269" s="374" t="s">
        <v>386</v>
      </c>
      <c r="S269" s="377" t="s">
        <v>255</v>
      </c>
      <c r="T269" s="377">
        <v>274184</v>
      </c>
      <c r="U269" s="378"/>
      <c r="V269" s="590"/>
      <c r="W269" s="588"/>
      <c r="X269" s="588"/>
      <c r="Y269" s="588"/>
      <c r="Z269" s="589"/>
    </row>
    <row r="270" spans="2:26" s="239" customFormat="1" ht="24" x14ac:dyDescent="0.25">
      <c r="B270" s="373">
        <v>185</v>
      </c>
      <c r="C270" s="374" t="s">
        <v>829</v>
      </c>
      <c r="D270" s="375" t="s">
        <v>470</v>
      </c>
      <c r="E270" s="374" t="s">
        <v>310</v>
      </c>
      <c r="F270" s="374" t="s">
        <v>1278</v>
      </c>
      <c r="G270" s="374" t="s">
        <v>465</v>
      </c>
      <c r="H270" s="374">
        <v>2321</v>
      </c>
      <c r="I270" s="374">
        <v>52</v>
      </c>
      <c r="J270" s="374">
        <v>25</v>
      </c>
      <c r="K270" s="374">
        <v>4543</v>
      </c>
      <c r="L270" s="374" t="s">
        <v>853</v>
      </c>
      <c r="M270" s="376">
        <v>228042.69</v>
      </c>
      <c r="N270" s="376">
        <v>196041.56</v>
      </c>
      <c r="O270" s="376">
        <v>142020</v>
      </c>
      <c r="P270" s="376">
        <f t="shared" si="4"/>
        <v>142020</v>
      </c>
      <c r="Q270" s="672"/>
      <c r="R270" s="374" t="s">
        <v>386</v>
      </c>
      <c r="S270" s="377" t="s">
        <v>255</v>
      </c>
      <c r="T270" s="377">
        <v>274184</v>
      </c>
      <c r="U270" s="378"/>
      <c r="V270" s="590"/>
      <c r="W270" s="588"/>
      <c r="X270" s="588"/>
      <c r="Y270" s="588"/>
      <c r="Z270" s="589"/>
    </row>
    <row r="271" spans="2:26" s="239" customFormat="1" ht="24" x14ac:dyDescent="0.25">
      <c r="B271" s="373">
        <v>186</v>
      </c>
      <c r="C271" s="374" t="s">
        <v>829</v>
      </c>
      <c r="D271" s="375" t="s">
        <v>471</v>
      </c>
      <c r="E271" s="374" t="s">
        <v>310</v>
      </c>
      <c r="F271" s="374" t="s">
        <v>1279</v>
      </c>
      <c r="G271" s="374" t="s">
        <v>465</v>
      </c>
      <c r="H271" s="374">
        <v>2321</v>
      </c>
      <c r="I271" s="374">
        <v>52</v>
      </c>
      <c r="J271" s="374">
        <v>40</v>
      </c>
      <c r="K271" s="374">
        <v>4548</v>
      </c>
      <c r="L271" s="374" t="s">
        <v>853</v>
      </c>
      <c r="M271" s="376">
        <v>228042.69</v>
      </c>
      <c r="N271" s="376">
        <v>196041.56</v>
      </c>
      <c r="O271" s="376">
        <v>142020</v>
      </c>
      <c r="P271" s="376">
        <f t="shared" si="4"/>
        <v>142020</v>
      </c>
      <c r="Q271" s="672"/>
      <c r="R271" s="374" t="s">
        <v>386</v>
      </c>
      <c r="S271" s="377" t="s">
        <v>255</v>
      </c>
      <c r="T271" s="377">
        <v>274184</v>
      </c>
      <c r="U271" s="378"/>
      <c r="V271" s="590"/>
      <c r="W271" s="588"/>
      <c r="X271" s="588"/>
      <c r="Y271" s="588"/>
      <c r="Z271" s="589"/>
    </row>
    <row r="272" spans="2:26" s="239" customFormat="1" ht="24" x14ac:dyDescent="0.25">
      <c r="B272" s="373">
        <v>187</v>
      </c>
      <c r="C272" s="374" t="s">
        <v>829</v>
      </c>
      <c r="D272" s="375" t="s">
        <v>472</v>
      </c>
      <c r="E272" s="374" t="s">
        <v>310</v>
      </c>
      <c r="F272" s="374" t="s">
        <v>1280</v>
      </c>
      <c r="G272" s="374" t="s">
        <v>465</v>
      </c>
      <c r="H272" s="374">
        <v>2321</v>
      </c>
      <c r="I272" s="374">
        <v>52</v>
      </c>
      <c r="J272" s="374">
        <v>52</v>
      </c>
      <c r="K272" s="374">
        <v>4552</v>
      </c>
      <c r="L272" s="374" t="s">
        <v>853</v>
      </c>
      <c r="M272" s="376">
        <v>228042.69</v>
      </c>
      <c r="N272" s="376">
        <v>196041.56</v>
      </c>
      <c r="O272" s="376">
        <v>142020</v>
      </c>
      <c r="P272" s="376">
        <f t="shared" si="4"/>
        <v>142020</v>
      </c>
      <c r="Q272" s="672"/>
      <c r="R272" s="374" t="s">
        <v>386</v>
      </c>
      <c r="S272" s="377" t="s">
        <v>255</v>
      </c>
      <c r="T272" s="377">
        <v>274184</v>
      </c>
      <c r="U272" s="378"/>
      <c r="V272" s="590"/>
      <c r="W272" s="588"/>
      <c r="X272" s="588"/>
      <c r="Y272" s="588"/>
      <c r="Z272" s="589"/>
    </row>
    <row r="273" spans="2:26" s="239" customFormat="1" ht="24" x14ac:dyDescent="0.25">
      <c r="B273" s="373">
        <v>188</v>
      </c>
      <c r="C273" s="374" t="s">
        <v>829</v>
      </c>
      <c r="D273" s="375" t="s">
        <v>473</v>
      </c>
      <c r="E273" s="374" t="s">
        <v>310</v>
      </c>
      <c r="F273" s="374" t="s">
        <v>1281</v>
      </c>
      <c r="G273" s="374" t="s">
        <v>465</v>
      </c>
      <c r="H273" s="374">
        <v>2321</v>
      </c>
      <c r="I273" s="374">
        <v>52</v>
      </c>
      <c r="J273" s="374">
        <v>49</v>
      </c>
      <c r="K273" s="374">
        <v>4551</v>
      </c>
      <c r="L273" s="374" t="s">
        <v>853</v>
      </c>
      <c r="M273" s="376">
        <v>228042.69</v>
      </c>
      <c r="N273" s="376">
        <v>196041.56</v>
      </c>
      <c r="O273" s="376">
        <v>142020</v>
      </c>
      <c r="P273" s="376">
        <f t="shared" si="4"/>
        <v>142020</v>
      </c>
      <c r="Q273" s="672"/>
      <c r="R273" s="374" t="s">
        <v>386</v>
      </c>
      <c r="S273" s="377" t="s">
        <v>255</v>
      </c>
      <c r="T273" s="377">
        <v>274184</v>
      </c>
      <c r="U273" s="378"/>
      <c r="V273" s="590"/>
      <c r="W273" s="588"/>
      <c r="X273" s="588"/>
      <c r="Y273" s="588"/>
      <c r="Z273" s="589"/>
    </row>
    <row r="274" spans="2:26" s="239" customFormat="1" ht="24" x14ac:dyDescent="0.25">
      <c r="B274" s="373">
        <v>189</v>
      </c>
      <c r="C274" s="374" t="s">
        <v>829</v>
      </c>
      <c r="D274" s="375" t="s">
        <v>474</v>
      </c>
      <c r="E274" s="374" t="s">
        <v>310</v>
      </c>
      <c r="F274" s="374" t="s">
        <v>1282</v>
      </c>
      <c r="G274" s="374" t="s">
        <v>465</v>
      </c>
      <c r="H274" s="374">
        <v>2321</v>
      </c>
      <c r="I274" s="374">
        <v>52</v>
      </c>
      <c r="J274" s="374">
        <v>55</v>
      </c>
      <c r="K274" s="374">
        <v>4553</v>
      </c>
      <c r="L274" s="374" t="s">
        <v>853</v>
      </c>
      <c r="M274" s="376">
        <v>228042.69</v>
      </c>
      <c r="N274" s="376">
        <v>196041.56</v>
      </c>
      <c r="O274" s="376">
        <v>142020</v>
      </c>
      <c r="P274" s="376">
        <f t="shared" si="4"/>
        <v>142020</v>
      </c>
      <c r="Q274" s="672"/>
      <c r="R274" s="374" t="s">
        <v>386</v>
      </c>
      <c r="S274" s="377" t="s">
        <v>255</v>
      </c>
      <c r="T274" s="377">
        <v>274184</v>
      </c>
      <c r="U274" s="378"/>
      <c r="V274" s="590"/>
      <c r="W274" s="588"/>
      <c r="X274" s="588"/>
      <c r="Y274" s="588"/>
      <c r="Z274" s="589"/>
    </row>
    <row r="275" spans="2:26" s="239" customFormat="1" ht="24.75" thickBot="1" x14ac:dyDescent="0.3">
      <c r="B275" s="379">
        <v>190</v>
      </c>
      <c r="C275" s="380" t="s">
        <v>829</v>
      </c>
      <c r="D275" s="381" t="s">
        <v>475</v>
      </c>
      <c r="E275" s="380" t="s">
        <v>310</v>
      </c>
      <c r="F275" s="380" t="s">
        <v>1283</v>
      </c>
      <c r="G275" s="380" t="s">
        <v>465</v>
      </c>
      <c r="H275" s="380">
        <v>2321</v>
      </c>
      <c r="I275" s="380">
        <v>52</v>
      </c>
      <c r="J275" s="380">
        <v>58</v>
      </c>
      <c r="K275" s="380">
        <v>4554</v>
      </c>
      <c r="L275" s="380" t="s">
        <v>853</v>
      </c>
      <c r="M275" s="382">
        <v>228042.69</v>
      </c>
      <c r="N275" s="382">
        <v>196041.56</v>
      </c>
      <c r="O275" s="382">
        <v>142020</v>
      </c>
      <c r="P275" s="382">
        <f t="shared" si="4"/>
        <v>142020</v>
      </c>
      <c r="Q275" s="673"/>
      <c r="R275" s="380" t="s">
        <v>386</v>
      </c>
      <c r="S275" s="383" t="s">
        <v>255</v>
      </c>
      <c r="T275" s="383">
        <v>274184</v>
      </c>
      <c r="U275" s="384"/>
      <c r="V275" s="590"/>
      <c r="W275" s="588"/>
      <c r="X275" s="588"/>
      <c r="Y275" s="588"/>
      <c r="Z275" s="589"/>
    </row>
    <row r="276" spans="2:26" s="239" customFormat="1" ht="36" x14ac:dyDescent="0.25">
      <c r="B276" s="179">
        <v>191</v>
      </c>
      <c r="C276" s="180" t="s">
        <v>831</v>
      </c>
      <c r="D276" s="468" t="s">
        <v>476</v>
      </c>
      <c r="E276" s="180" t="s">
        <v>477</v>
      </c>
      <c r="F276" s="180" t="s">
        <v>1094</v>
      </c>
      <c r="G276" s="180" t="s">
        <v>478</v>
      </c>
      <c r="H276" s="180">
        <v>1374</v>
      </c>
      <c r="I276" s="180" t="s">
        <v>479</v>
      </c>
      <c r="J276" s="180">
        <v>134</v>
      </c>
      <c r="K276" s="254">
        <v>68418</v>
      </c>
      <c r="L276" s="254" t="s">
        <v>853</v>
      </c>
      <c r="M276" s="182">
        <v>110580.36627781003</v>
      </c>
      <c r="N276" s="182">
        <v>214984.935</v>
      </c>
      <c r="O276" s="182">
        <v>152115.22</v>
      </c>
      <c r="P276" s="182">
        <f>O276</f>
        <v>152115.22</v>
      </c>
      <c r="Q276" s="693">
        <f>SUM(O276:O291)*90%</f>
        <v>989416.41587999999</v>
      </c>
      <c r="R276" s="180" t="s">
        <v>449</v>
      </c>
      <c r="S276" s="180" t="s">
        <v>480</v>
      </c>
      <c r="T276" s="255">
        <v>343975.9</v>
      </c>
      <c r="U276" s="256"/>
      <c r="V276" s="593"/>
      <c r="W276" s="594"/>
      <c r="X276" s="594"/>
      <c r="Y276" s="594"/>
      <c r="Z276" s="595"/>
    </row>
    <row r="277" spans="2:26" ht="36" x14ac:dyDescent="0.25">
      <c r="B277" s="534">
        <v>192</v>
      </c>
      <c r="C277" s="531" t="s">
        <v>824</v>
      </c>
      <c r="D277" s="535" t="s">
        <v>481</v>
      </c>
      <c r="E277" s="531" t="s">
        <v>477</v>
      </c>
      <c r="F277" s="531" t="s">
        <v>1093</v>
      </c>
      <c r="G277" s="531" t="s">
        <v>478</v>
      </c>
      <c r="H277" s="531">
        <v>1374</v>
      </c>
      <c r="I277" s="531" t="s">
        <v>479</v>
      </c>
      <c r="J277" s="531">
        <v>98</v>
      </c>
      <c r="K277" s="536">
        <v>68408</v>
      </c>
      <c r="L277" s="536" t="s">
        <v>854</v>
      </c>
      <c r="M277" s="530">
        <v>323650.19812294445</v>
      </c>
      <c r="N277" s="530">
        <v>679975</v>
      </c>
      <c r="O277" s="530">
        <v>679975</v>
      </c>
      <c r="P277" s="530">
        <f>O277/2</f>
        <v>339987.5</v>
      </c>
      <c r="Q277" s="597"/>
      <c r="R277" s="531" t="s">
        <v>262</v>
      </c>
      <c r="S277" s="531" t="s">
        <v>262</v>
      </c>
      <c r="T277" s="537">
        <v>0</v>
      </c>
      <c r="U277" s="538"/>
      <c r="V277" s="593"/>
      <c r="W277" s="594"/>
      <c r="X277" s="594"/>
      <c r="Y277" s="594"/>
      <c r="Z277" s="595"/>
    </row>
    <row r="278" spans="2:26" ht="36" x14ac:dyDescent="0.25">
      <c r="B278" s="185">
        <v>193</v>
      </c>
      <c r="C278" s="186" t="s">
        <v>832</v>
      </c>
      <c r="D278" s="532" t="s">
        <v>482</v>
      </c>
      <c r="E278" s="186" t="s">
        <v>477</v>
      </c>
      <c r="F278" s="186" t="s">
        <v>1079</v>
      </c>
      <c r="G278" s="186" t="s">
        <v>478</v>
      </c>
      <c r="H278" s="186">
        <v>1374</v>
      </c>
      <c r="I278" s="186" t="s">
        <v>479</v>
      </c>
      <c r="J278" s="186">
        <v>70</v>
      </c>
      <c r="K278" s="251">
        <v>68394</v>
      </c>
      <c r="L278" s="251" t="s">
        <v>854</v>
      </c>
      <c r="M278" s="187">
        <v>10538.7169937367</v>
      </c>
      <c r="N278" s="187">
        <v>18569.057499999999</v>
      </c>
      <c r="O278" s="187">
        <v>18569.355</v>
      </c>
      <c r="P278" s="187">
        <f t="shared" ref="P278:P291" si="5">O278/2</f>
        <v>9284.6774999999998</v>
      </c>
      <c r="Q278" s="597"/>
      <c r="R278" s="186" t="s">
        <v>262</v>
      </c>
      <c r="S278" s="186" t="s">
        <v>262</v>
      </c>
      <c r="T278" s="252">
        <v>0</v>
      </c>
      <c r="U278" s="253"/>
      <c r="V278" s="593"/>
      <c r="W278" s="594"/>
      <c r="X278" s="594"/>
      <c r="Y278" s="594"/>
      <c r="Z278" s="595"/>
    </row>
    <row r="279" spans="2:26" ht="36" x14ac:dyDescent="0.25">
      <c r="B279" s="185">
        <v>194</v>
      </c>
      <c r="C279" s="186" t="s">
        <v>832</v>
      </c>
      <c r="D279" s="532" t="s">
        <v>483</v>
      </c>
      <c r="E279" s="186" t="s">
        <v>477</v>
      </c>
      <c r="F279" s="186" t="s">
        <v>1080</v>
      </c>
      <c r="G279" s="186" t="s">
        <v>478</v>
      </c>
      <c r="H279" s="186">
        <v>1374</v>
      </c>
      <c r="I279" s="186" t="s">
        <v>479</v>
      </c>
      <c r="J279" s="186">
        <v>72</v>
      </c>
      <c r="K279" s="251">
        <v>68395</v>
      </c>
      <c r="L279" s="251" t="s">
        <v>854</v>
      </c>
      <c r="M279" s="187">
        <v>9568.0923025488482</v>
      </c>
      <c r="N279" s="187">
        <v>16859.067017082787</v>
      </c>
      <c r="O279" s="187">
        <v>16859.1018</v>
      </c>
      <c r="P279" s="187">
        <f t="shared" si="5"/>
        <v>8429.5509000000002</v>
      </c>
      <c r="Q279" s="597"/>
      <c r="R279" s="186" t="s">
        <v>262</v>
      </c>
      <c r="S279" s="186" t="s">
        <v>262</v>
      </c>
      <c r="T279" s="252">
        <v>0</v>
      </c>
      <c r="U279" s="253"/>
      <c r="V279" s="593"/>
      <c r="W279" s="594"/>
      <c r="X279" s="594"/>
      <c r="Y279" s="594"/>
      <c r="Z279" s="595"/>
    </row>
    <row r="280" spans="2:26" ht="36" x14ac:dyDescent="0.25">
      <c r="B280" s="185">
        <v>195</v>
      </c>
      <c r="C280" s="186" t="s">
        <v>832</v>
      </c>
      <c r="D280" s="532" t="s">
        <v>484</v>
      </c>
      <c r="E280" s="186" t="s">
        <v>477</v>
      </c>
      <c r="F280" s="186" t="s">
        <v>1081</v>
      </c>
      <c r="G280" s="186" t="s">
        <v>478</v>
      </c>
      <c r="H280" s="186">
        <v>1374</v>
      </c>
      <c r="I280" s="186" t="s">
        <v>479</v>
      </c>
      <c r="J280" s="186">
        <v>74</v>
      </c>
      <c r="K280" s="251">
        <v>68396</v>
      </c>
      <c r="L280" s="251" t="s">
        <v>854</v>
      </c>
      <c r="M280" s="187">
        <v>10935.468692324434</v>
      </c>
      <c r="N280" s="187">
        <v>19268.396846254927</v>
      </c>
      <c r="O280" s="187">
        <v>19268.436599999997</v>
      </c>
      <c r="P280" s="187">
        <f t="shared" si="5"/>
        <v>9634.2182999999986</v>
      </c>
      <c r="Q280" s="597"/>
      <c r="R280" s="186" t="s">
        <v>262</v>
      </c>
      <c r="S280" s="186" t="s">
        <v>262</v>
      </c>
      <c r="T280" s="252">
        <v>0</v>
      </c>
      <c r="U280" s="253"/>
      <c r="V280" s="593"/>
      <c r="W280" s="594"/>
      <c r="X280" s="594"/>
      <c r="Y280" s="594"/>
      <c r="Z280" s="595"/>
    </row>
    <row r="281" spans="2:26" ht="36" x14ac:dyDescent="0.25">
      <c r="B281" s="185">
        <v>196</v>
      </c>
      <c r="C281" s="186" t="s">
        <v>832</v>
      </c>
      <c r="D281" s="532" t="s">
        <v>485</v>
      </c>
      <c r="E281" s="186" t="s">
        <v>477</v>
      </c>
      <c r="F281" s="186" t="s">
        <v>1082</v>
      </c>
      <c r="G281" s="186" t="s">
        <v>478</v>
      </c>
      <c r="H281" s="186">
        <v>1374</v>
      </c>
      <c r="I281" s="186" t="s">
        <v>479</v>
      </c>
      <c r="J281" s="186">
        <v>76</v>
      </c>
      <c r="K281" s="251">
        <v>68397</v>
      </c>
      <c r="L281" s="251" t="s">
        <v>854</v>
      </c>
      <c r="M281" s="187">
        <v>10598.93823370091</v>
      </c>
      <c r="N281" s="187">
        <v>18675.427069645204</v>
      </c>
      <c r="O281" s="187">
        <v>18675.4656</v>
      </c>
      <c r="P281" s="187">
        <f t="shared" si="5"/>
        <v>9337.7327999999998</v>
      </c>
      <c r="Q281" s="597"/>
      <c r="R281" s="186" t="s">
        <v>262</v>
      </c>
      <c r="S281" s="186" t="s">
        <v>262</v>
      </c>
      <c r="T281" s="252">
        <v>0</v>
      </c>
      <c r="U281" s="253"/>
      <c r="V281" s="593"/>
      <c r="W281" s="594"/>
      <c r="X281" s="594"/>
      <c r="Y281" s="594"/>
      <c r="Z281" s="595"/>
    </row>
    <row r="282" spans="2:26" ht="36" x14ac:dyDescent="0.25">
      <c r="B282" s="185">
        <v>197</v>
      </c>
      <c r="C282" s="186" t="s">
        <v>832</v>
      </c>
      <c r="D282" s="532" t="s">
        <v>486</v>
      </c>
      <c r="E282" s="186" t="s">
        <v>477</v>
      </c>
      <c r="F282" s="186" t="s">
        <v>1083</v>
      </c>
      <c r="G282" s="186" t="s">
        <v>478</v>
      </c>
      <c r="H282" s="186">
        <v>1374</v>
      </c>
      <c r="I282" s="186" t="s">
        <v>479</v>
      </c>
      <c r="J282" s="186">
        <v>78</v>
      </c>
      <c r="K282" s="251">
        <v>68398</v>
      </c>
      <c r="L282" s="251" t="s">
        <v>854</v>
      </c>
      <c r="M282" s="187">
        <v>10783.144379473786</v>
      </c>
      <c r="N282" s="187">
        <v>19000</v>
      </c>
      <c r="O282" s="187">
        <v>19000</v>
      </c>
      <c r="P282" s="187">
        <f t="shared" si="5"/>
        <v>9500</v>
      </c>
      <c r="Q282" s="597"/>
      <c r="R282" s="186" t="s">
        <v>262</v>
      </c>
      <c r="S282" s="186" t="s">
        <v>262</v>
      </c>
      <c r="T282" s="252">
        <v>0</v>
      </c>
      <c r="U282" s="253"/>
      <c r="V282" s="593"/>
      <c r="W282" s="594"/>
      <c r="X282" s="594"/>
      <c r="Y282" s="594"/>
      <c r="Z282" s="595"/>
    </row>
    <row r="283" spans="2:26" ht="36" x14ac:dyDescent="0.25">
      <c r="B283" s="185">
        <v>198</v>
      </c>
      <c r="C283" s="186" t="s">
        <v>832</v>
      </c>
      <c r="D283" s="532" t="s">
        <v>487</v>
      </c>
      <c r="E283" s="186" t="s">
        <v>477</v>
      </c>
      <c r="F283" s="186" t="s">
        <v>1084</v>
      </c>
      <c r="G283" s="186" t="s">
        <v>478</v>
      </c>
      <c r="H283" s="186">
        <v>1374</v>
      </c>
      <c r="I283" s="186" t="s">
        <v>479</v>
      </c>
      <c r="J283" s="186">
        <v>80</v>
      </c>
      <c r="K283" s="251">
        <v>68399</v>
      </c>
      <c r="L283" s="251" t="s">
        <v>854</v>
      </c>
      <c r="M283" s="187">
        <v>9745.2135965612306</v>
      </c>
      <c r="N283" s="187">
        <v>17171.156373193167</v>
      </c>
      <c r="O283" s="187">
        <v>17171.191800000001</v>
      </c>
      <c r="P283" s="187">
        <f t="shared" si="5"/>
        <v>8585.5959000000003</v>
      </c>
      <c r="Q283" s="597"/>
      <c r="R283" s="186" t="s">
        <v>262</v>
      </c>
      <c r="S283" s="186" t="s">
        <v>262</v>
      </c>
      <c r="T283" s="252">
        <v>0</v>
      </c>
      <c r="U283" s="253"/>
      <c r="V283" s="593"/>
      <c r="W283" s="594"/>
      <c r="X283" s="594"/>
      <c r="Y283" s="594"/>
      <c r="Z283" s="595"/>
    </row>
    <row r="284" spans="2:26" ht="36" x14ac:dyDescent="0.25">
      <c r="B284" s="185">
        <v>199</v>
      </c>
      <c r="C284" s="186" t="s">
        <v>832</v>
      </c>
      <c r="D284" s="532" t="s">
        <v>488</v>
      </c>
      <c r="E284" s="186" t="s">
        <v>477</v>
      </c>
      <c r="F284" s="186" t="s">
        <v>1085</v>
      </c>
      <c r="G284" s="186" t="s">
        <v>478</v>
      </c>
      <c r="H284" s="186">
        <v>1374</v>
      </c>
      <c r="I284" s="186" t="s">
        <v>479</v>
      </c>
      <c r="J284" s="186">
        <v>82</v>
      </c>
      <c r="K284" s="251">
        <v>68400</v>
      </c>
      <c r="L284" s="251" t="s">
        <v>854</v>
      </c>
      <c r="M284" s="187">
        <v>9695.6196342377643</v>
      </c>
      <c r="N284" s="187">
        <v>17083.771353482261</v>
      </c>
      <c r="O284" s="187">
        <v>17083.8066</v>
      </c>
      <c r="P284" s="187">
        <f t="shared" si="5"/>
        <v>8541.9032999999999</v>
      </c>
      <c r="Q284" s="597"/>
      <c r="R284" s="186" t="s">
        <v>262</v>
      </c>
      <c r="S284" s="186" t="s">
        <v>262</v>
      </c>
      <c r="T284" s="252">
        <v>0</v>
      </c>
      <c r="U284" s="253"/>
      <c r="V284" s="593"/>
      <c r="W284" s="594"/>
      <c r="X284" s="594"/>
      <c r="Y284" s="594"/>
      <c r="Z284" s="595"/>
    </row>
    <row r="285" spans="2:26" s="239" customFormat="1" ht="36" x14ac:dyDescent="0.25">
      <c r="B285" s="185">
        <v>200</v>
      </c>
      <c r="C285" s="186" t="s">
        <v>832</v>
      </c>
      <c r="D285" s="532" t="s">
        <v>489</v>
      </c>
      <c r="E285" s="186" t="s">
        <v>477</v>
      </c>
      <c r="F285" s="186" t="s">
        <v>1086</v>
      </c>
      <c r="G285" s="186" t="s">
        <v>478</v>
      </c>
      <c r="H285" s="186">
        <v>1374</v>
      </c>
      <c r="I285" s="186" t="s">
        <v>479</v>
      </c>
      <c r="J285" s="186">
        <v>84</v>
      </c>
      <c r="K285" s="251">
        <v>68401</v>
      </c>
      <c r="L285" s="251" t="s">
        <v>854</v>
      </c>
      <c r="M285" s="187">
        <v>13369.115272054556</v>
      </c>
      <c r="N285" s="187">
        <v>23556.504599211563</v>
      </c>
      <c r="O285" s="187">
        <v>23556.553199999998</v>
      </c>
      <c r="P285" s="187">
        <f t="shared" si="5"/>
        <v>11778.276599999999</v>
      </c>
      <c r="Q285" s="597"/>
      <c r="R285" s="186" t="s">
        <v>262</v>
      </c>
      <c r="S285" s="186" t="s">
        <v>262</v>
      </c>
      <c r="T285" s="252">
        <v>0</v>
      </c>
      <c r="U285" s="253"/>
      <c r="V285" s="593"/>
      <c r="W285" s="594"/>
      <c r="X285" s="594"/>
      <c r="Y285" s="594"/>
      <c r="Z285" s="595"/>
    </row>
    <row r="286" spans="2:26" s="239" customFormat="1" ht="36" x14ac:dyDescent="0.25">
      <c r="B286" s="185">
        <v>201</v>
      </c>
      <c r="C286" s="186" t="s">
        <v>832</v>
      </c>
      <c r="D286" s="532" t="s">
        <v>490</v>
      </c>
      <c r="E286" s="186" t="s">
        <v>477</v>
      </c>
      <c r="F286" s="186" t="s">
        <v>1087</v>
      </c>
      <c r="G286" s="186" t="s">
        <v>478</v>
      </c>
      <c r="H286" s="186">
        <v>1374</v>
      </c>
      <c r="I286" s="186" t="s">
        <v>479</v>
      </c>
      <c r="J286" s="186">
        <v>86</v>
      </c>
      <c r="K286" s="251">
        <v>68402</v>
      </c>
      <c r="L286" s="251" t="s">
        <v>854</v>
      </c>
      <c r="M286" s="187">
        <v>11633.326590733219</v>
      </c>
      <c r="N286" s="187">
        <v>20498.028909329831</v>
      </c>
      <c r="O286" s="187">
        <v>20498.071200000002</v>
      </c>
      <c r="P286" s="187">
        <f t="shared" si="5"/>
        <v>10249.035600000001</v>
      </c>
      <c r="Q286" s="597"/>
      <c r="R286" s="186" t="s">
        <v>262</v>
      </c>
      <c r="S286" s="186" t="s">
        <v>262</v>
      </c>
      <c r="T286" s="252">
        <v>0</v>
      </c>
      <c r="U286" s="253"/>
      <c r="V286" s="593"/>
      <c r="W286" s="594"/>
      <c r="X286" s="594"/>
      <c r="Y286" s="594"/>
      <c r="Z286" s="595"/>
    </row>
    <row r="287" spans="2:26" ht="36" x14ac:dyDescent="0.25">
      <c r="B287" s="185">
        <v>202</v>
      </c>
      <c r="C287" s="186" t="s">
        <v>832</v>
      </c>
      <c r="D287" s="532" t="s">
        <v>491</v>
      </c>
      <c r="E287" s="186" t="s">
        <v>477</v>
      </c>
      <c r="F287" s="186" t="s">
        <v>1088</v>
      </c>
      <c r="G287" s="186" t="s">
        <v>478</v>
      </c>
      <c r="H287" s="186">
        <v>1374</v>
      </c>
      <c r="I287" s="186" t="s">
        <v>479</v>
      </c>
      <c r="J287" s="186">
        <v>88</v>
      </c>
      <c r="K287" s="251">
        <v>68403</v>
      </c>
      <c r="L287" s="251" t="s">
        <v>854</v>
      </c>
      <c r="M287" s="187">
        <v>13390.369827336041</v>
      </c>
      <c r="N287" s="187">
        <v>23593.955321944806</v>
      </c>
      <c r="O287" s="187">
        <v>23594.003999999997</v>
      </c>
      <c r="P287" s="187">
        <f t="shared" si="5"/>
        <v>11797.001999999999</v>
      </c>
      <c r="Q287" s="597"/>
      <c r="R287" s="186" t="s">
        <v>262</v>
      </c>
      <c r="S287" s="186" t="s">
        <v>262</v>
      </c>
      <c r="T287" s="252">
        <v>0</v>
      </c>
      <c r="U287" s="253"/>
      <c r="V287" s="593"/>
      <c r="W287" s="594"/>
      <c r="X287" s="594"/>
      <c r="Y287" s="594"/>
      <c r="Z287" s="595"/>
    </row>
    <row r="288" spans="2:26" s="239" customFormat="1" ht="36" x14ac:dyDescent="0.25">
      <c r="B288" s="185">
        <v>203</v>
      </c>
      <c r="C288" s="186" t="s">
        <v>832</v>
      </c>
      <c r="D288" s="532" t="s">
        <v>492</v>
      </c>
      <c r="E288" s="186" t="s">
        <v>477</v>
      </c>
      <c r="F288" s="186" t="s">
        <v>1089</v>
      </c>
      <c r="G288" s="186" t="s">
        <v>478</v>
      </c>
      <c r="H288" s="186">
        <v>1374</v>
      </c>
      <c r="I288" s="186" t="s">
        <v>479</v>
      </c>
      <c r="J288" s="186">
        <v>90</v>
      </c>
      <c r="K288" s="251">
        <v>68404</v>
      </c>
      <c r="L288" s="251" t="s">
        <v>854</v>
      </c>
      <c r="M288" s="187">
        <v>11594.359906050491</v>
      </c>
      <c r="N288" s="187">
        <v>20429.369250985543</v>
      </c>
      <c r="O288" s="187">
        <v>20366.993399999999</v>
      </c>
      <c r="P288" s="187">
        <f t="shared" si="5"/>
        <v>10183.4967</v>
      </c>
      <c r="Q288" s="597"/>
      <c r="R288" s="186" t="s">
        <v>262</v>
      </c>
      <c r="S288" s="186" t="s">
        <v>262</v>
      </c>
      <c r="T288" s="252">
        <v>0</v>
      </c>
      <c r="U288" s="253"/>
      <c r="V288" s="593"/>
      <c r="W288" s="594"/>
      <c r="X288" s="594"/>
      <c r="Y288" s="594"/>
      <c r="Z288" s="595"/>
    </row>
    <row r="289" spans="2:26" s="239" customFormat="1" ht="36" x14ac:dyDescent="0.25">
      <c r="B289" s="185">
        <v>204</v>
      </c>
      <c r="C289" s="186" t="s">
        <v>832</v>
      </c>
      <c r="D289" s="532" t="s">
        <v>493</v>
      </c>
      <c r="E289" s="186" t="s">
        <v>477</v>
      </c>
      <c r="F289" s="186" t="s">
        <v>1090</v>
      </c>
      <c r="G289" s="186" t="s">
        <v>478</v>
      </c>
      <c r="H289" s="186">
        <v>1374</v>
      </c>
      <c r="I289" s="186" t="s">
        <v>479</v>
      </c>
      <c r="J289" s="186">
        <v>92</v>
      </c>
      <c r="K289" s="251">
        <v>68405</v>
      </c>
      <c r="L289" s="251" t="s">
        <v>854</v>
      </c>
      <c r="M289" s="187">
        <v>9752.298448321726</v>
      </c>
      <c r="N289" s="187">
        <v>17183.639947437583</v>
      </c>
      <c r="O289" s="187">
        <v>17183.6754</v>
      </c>
      <c r="P289" s="187">
        <f t="shared" si="5"/>
        <v>8591.8377</v>
      </c>
      <c r="Q289" s="597"/>
      <c r="R289" s="186" t="s">
        <v>494</v>
      </c>
      <c r="S289" s="186" t="s">
        <v>402</v>
      </c>
      <c r="T289" s="252">
        <v>363105.25</v>
      </c>
      <c r="U289" s="253" t="s">
        <v>846</v>
      </c>
      <c r="V289" s="593"/>
      <c r="W289" s="594"/>
      <c r="X289" s="594"/>
      <c r="Y289" s="594"/>
      <c r="Z289" s="595"/>
    </row>
    <row r="290" spans="2:26" s="239" customFormat="1" ht="36" x14ac:dyDescent="0.25">
      <c r="B290" s="185">
        <v>205</v>
      </c>
      <c r="C290" s="186" t="s">
        <v>832</v>
      </c>
      <c r="D290" s="532" t="s">
        <v>495</v>
      </c>
      <c r="E290" s="186" t="s">
        <v>477</v>
      </c>
      <c r="F290" s="186" t="s">
        <v>1091</v>
      </c>
      <c r="G290" s="186" t="s">
        <v>478</v>
      </c>
      <c r="H290" s="186">
        <v>1374</v>
      </c>
      <c r="I290" s="186" t="s">
        <v>479</v>
      </c>
      <c r="J290" s="186">
        <v>94</v>
      </c>
      <c r="K290" s="251">
        <v>68406</v>
      </c>
      <c r="L290" s="251" t="s">
        <v>854</v>
      </c>
      <c r="M290" s="187">
        <v>9801.8924106451923</v>
      </c>
      <c r="N290" s="187">
        <v>17271.024967148489</v>
      </c>
      <c r="O290" s="187">
        <v>17271.060600000001</v>
      </c>
      <c r="P290" s="187">
        <f t="shared" si="5"/>
        <v>8635.5303000000004</v>
      </c>
      <c r="Q290" s="597"/>
      <c r="R290" s="186" t="s">
        <v>494</v>
      </c>
      <c r="S290" s="186" t="s">
        <v>402</v>
      </c>
      <c r="T290" s="252">
        <v>363105.25</v>
      </c>
      <c r="U290" s="253" t="s">
        <v>846</v>
      </c>
      <c r="V290" s="593"/>
      <c r="W290" s="594"/>
      <c r="X290" s="594"/>
      <c r="Y290" s="594"/>
      <c r="Z290" s="595"/>
    </row>
    <row r="291" spans="2:26" ht="36.75" thickBot="1" x14ac:dyDescent="0.3">
      <c r="B291" s="190">
        <v>206</v>
      </c>
      <c r="C291" s="191" t="s">
        <v>832</v>
      </c>
      <c r="D291" s="533" t="s">
        <v>496</v>
      </c>
      <c r="E291" s="191" t="s">
        <v>477</v>
      </c>
      <c r="F291" s="191" t="s">
        <v>1092</v>
      </c>
      <c r="G291" s="191" t="s">
        <v>478</v>
      </c>
      <c r="H291" s="191">
        <v>1374</v>
      </c>
      <c r="I291" s="191" t="s">
        <v>479</v>
      </c>
      <c r="J291" s="191">
        <v>96</v>
      </c>
      <c r="K291" s="539">
        <v>68407</v>
      </c>
      <c r="L291" s="539" t="s">
        <v>854</v>
      </c>
      <c r="M291" s="192">
        <v>10308.459311520604</v>
      </c>
      <c r="N291" s="192">
        <v>18163.600525624177</v>
      </c>
      <c r="O291" s="192">
        <v>18163.637999999999</v>
      </c>
      <c r="P291" s="192">
        <f t="shared" si="5"/>
        <v>9081.8189999999995</v>
      </c>
      <c r="Q291" s="694"/>
      <c r="R291" s="191" t="s">
        <v>494</v>
      </c>
      <c r="S291" s="191" t="s">
        <v>402</v>
      </c>
      <c r="T291" s="540">
        <v>363105.25</v>
      </c>
      <c r="U291" s="541" t="s">
        <v>846</v>
      </c>
      <c r="V291" s="894"/>
      <c r="W291" s="895"/>
      <c r="X291" s="895"/>
      <c r="Y291" s="895"/>
      <c r="Z291" s="903"/>
    </row>
    <row r="292" spans="2:26" ht="24" x14ac:dyDescent="0.25">
      <c r="B292" s="131">
        <v>207</v>
      </c>
      <c r="C292" s="132" t="s">
        <v>828</v>
      </c>
      <c r="D292" s="133" t="s">
        <v>497</v>
      </c>
      <c r="E292" s="134" t="s">
        <v>498</v>
      </c>
      <c r="F292" s="134" t="s">
        <v>1287</v>
      </c>
      <c r="G292" s="135" t="s">
        <v>499</v>
      </c>
      <c r="H292" s="134">
        <v>1801</v>
      </c>
      <c r="I292" s="134">
        <v>73</v>
      </c>
      <c r="J292" s="134">
        <v>199</v>
      </c>
      <c r="K292" s="134">
        <v>6537</v>
      </c>
      <c r="L292" s="134" t="s">
        <v>855</v>
      </c>
      <c r="M292" s="136">
        <v>61254.09</v>
      </c>
      <c r="N292" s="136">
        <v>67716.399999999994</v>
      </c>
      <c r="O292" s="136">
        <v>17000</v>
      </c>
      <c r="P292" s="136">
        <f>N292</f>
        <v>67716.399999999994</v>
      </c>
      <c r="Q292" s="695">
        <f>SUM(O292:O496)*90%</f>
        <v>1650967.1549999998</v>
      </c>
      <c r="R292" s="135" t="s">
        <v>449</v>
      </c>
      <c r="S292" s="135" t="s">
        <v>500</v>
      </c>
      <c r="T292" s="142">
        <v>78740</v>
      </c>
      <c r="U292" s="143"/>
      <c r="V292" s="904" t="s">
        <v>950</v>
      </c>
      <c r="W292" s="904" t="s">
        <v>940</v>
      </c>
      <c r="X292" s="907" t="s">
        <v>951</v>
      </c>
      <c r="Y292" s="904" t="s">
        <v>949</v>
      </c>
      <c r="Z292" s="906">
        <v>196</v>
      </c>
    </row>
    <row r="293" spans="2:26" ht="24" x14ac:dyDescent="0.25">
      <c r="B293" s="137">
        <v>208</v>
      </c>
      <c r="C293" s="138" t="s">
        <v>828</v>
      </c>
      <c r="D293" s="139" t="s">
        <v>501</v>
      </c>
      <c r="E293" s="140" t="s">
        <v>498</v>
      </c>
      <c r="F293" s="140" t="s">
        <v>1288</v>
      </c>
      <c r="G293" s="138" t="s">
        <v>499</v>
      </c>
      <c r="H293" s="140">
        <v>1801</v>
      </c>
      <c r="I293" s="140">
        <v>73</v>
      </c>
      <c r="J293" s="140">
        <v>201</v>
      </c>
      <c r="K293" s="140">
        <v>6538</v>
      </c>
      <c r="L293" s="140" t="s">
        <v>855</v>
      </c>
      <c r="M293" s="141">
        <v>61254.09</v>
      </c>
      <c r="N293" s="141">
        <v>67716.399999999994</v>
      </c>
      <c r="O293" s="141">
        <v>17000</v>
      </c>
      <c r="P293" s="141">
        <f>N293</f>
        <v>67716.399999999994</v>
      </c>
      <c r="Q293" s="696"/>
      <c r="R293" s="138" t="s">
        <v>449</v>
      </c>
      <c r="S293" s="138" t="s">
        <v>500</v>
      </c>
      <c r="T293" s="144">
        <v>78740</v>
      </c>
      <c r="U293" s="145"/>
      <c r="V293" s="905"/>
      <c r="W293" s="905"/>
      <c r="X293" s="905"/>
      <c r="Y293" s="905"/>
      <c r="Z293" s="893"/>
    </row>
    <row r="294" spans="2:26" ht="24" x14ac:dyDescent="0.25">
      <c r="B294" s="866">
        <v>209</v>
      </c>
      <c r="C294" s="609" t="s">
        <v>828</v>
      </c>
      <c r="D294" s="729" t="s">
        <v>502</v>
      </c>
      <c r="E294" s="728" t="s">
        <v>498</v>
      </c>
      <c r="F294" s="608" t="s">
        <v>1289</v>
      </c>
      <c r="G294" s="728" t="s">
        <v>499</v>
      </c>
      <c r="H294" s="728">
        <v>1802</v>
      </c>
      <c r="I294" s="728">
        <v>74</v>
      </c>
      <c r="J294" s="728">
        <v>7</v>
      </c>
      <c r="K294" s="608">
        <v>6554</v>
      </c>
      <c r="L294" s="608" t="s">
        <v>855</v>
      </c>
      <c r="M294" s="677">
        <v>61254.09</v>
      </c>
      <c r="N294" s="677">
        <v>65904.350000000006</v>
      </c>
      <c r="O294" s="617">
        <v>17000</v>
      </c>
      <c r="P294" s="677">
        <f>N294</f>
        <v>65904.350000000006</v>
      </c>
      <c r="Q294" s="696"/>
      <c r="R294" s="138" t="s">
        <v>449</v>
      </c>
      <c r="S294" s="138" t="s">
        <v>500</v>
      </c>
      <c r="T294" s="144">
        <v>76190</v>
      </c>
      <c r="U294" s="145"/>
      <c r="V294" s="905"/>
      <c r="W294" s="905"/>
      <c r="X294" s="905"/>
      <c r="Y294" s="905"/>
      <c r="Z294" s="893"/>
    </row>
    <row r="295" spans="2:26" ht="24" x14ac:dyDescent="0.25">
      <c r="B295" s="866"/>
      <c r="C295" s="728"/>
      <c r="D295" s="729"/>
      <c r="E295" s="728"/>
      <c r="F295" s="609"/>
      <c r="G295" s="728"/>
      <c r="H295" s="728"/>
      <c r="I295" s="728"/>
      <c r="J295" s="728"/>
      <c r="K295" s="609"/>
      <c r="L295" s="609"/>
      <c r="M295" s="677"/>
      <c r="N295" s="677"/>
      <c r="O295" s="618"/>
      <c r="P295" s="677"/>
      <c r="Q295" s="696"/>
      <c r="R295" s="138" t="s">
        <v>503</v>
      </c>
      <c r="S295" s="138" t="s">
        <v>403</v>
      </c>
      <c r="T295" s="144">
        <v>0</v>
      </c>
      <c r="U295" s="145" t="s">
        <v>844</v>
      </c>
      <c r="V295" s="905"/>
      <c r="W295" s="905"/>
      <c r="X295" s="905"/>
      <c r="Y295" s="905"/>
      <c r="Z295" s="893"/>
    </row>
    <row r="296" spans="2:26" ht="24" x14ac:dyDescent="0.25">
      <c r="B296" s="866">
        <v>210</v>
      </c>
      <c r="C296" s="728" t="s">
        <v>828</v>
      </c>
      <c r="D296" s="729" t="s">
        <v>504</v>
      </c>
      <c r="E296" s="728" t="s">
        <v>498</v>
      </c>
      <c r="F296" s="608" t="s">
        <v>1290</v>
      </c>
      <c r="G296" s="728" t="s">
        <v>499</v>
      </c>
      <c r="H296" s="728">
        <v>1802</v>
      </c>
      <c r="I296" s="728">
        <v>74</v>
      </c>
      <c r="J296" s="728">
        <v>9</v>
      </c>
      <c r="K296" s="728">
        <v>6555</v>
      </c>
      <c r="L296" s="608" t="s">
        <v>855</v>
      </c>
      <c r="M296" s="677">
        <v>61254.09</v>
      </c>
      <c r="N296" s="677">
        <v>65904.350000000006</v>
      </c>
      <c r="O296" s="617">
        <v>17000</v>
      </c>
      <c r="P296" s="617">
        <f>N296</f>
        <v>65904.350000000006</v>
      </c>
      <c r="Q296" s="696"/>
      <c r="R296" s="138" t="s">
        <v>449</v>
      </c>
      <c r="S296" s="138" t="s">
        <v>500</v>
      </c>
      <c r="T296" s="144">
        <v>76190</v>
      </c>
      <c r="U296" s="145"/>
      <c r="V296" s="905"/>
      <c r="W296" s="905"/>
      <c r="X296" s="905"/>
      <c r="Y296" s="905"/>
      <c r="Z296" s="893"/>
    </row>
    <row r="297" spans="2:26" ht="24" x14ac:dyDescent="0.25">
      <c r="B297" s="866"/>
      <c r="C297" s="728"/>
      <c r="D297" s="729"/>
      <c r="E297" s="728"/>
      <c r="F297" s="609"/>
      <c r="G297" s="728"/>
      <c r="H297" s="728"/>
      <c r="I297" s="728"/>
      <c r="J297" s="728"/>
      <c r="K297" s="728"/>
      <c r="L297" s="609"/>
      <c r="M297" s="677"/>
      <c r="N297" s="677"/>
      <c r="O297" s="618"/>
      <c r="P297" s="618"/>
      <c r="Q297" s="696"/>
      <c r="R297" s="138" t="s">
        <v>503</v>
      </c>
      <c r="S297" s="138" t="s">
        <v>403</v>
      </c>
      <c r="T297" s="144">
        <v>0</v>
      </c>
      <c r="U297" s="145" t="s">
        <v>844</v>
      </c>
      <c r="V297" s="905"/>
      <c r="W297" s="905"/>
      <c r="X297" s="905"/>
      <c r="Y297" s="905"/>
      <c r="Z297" s="893"/>
    </row>
    <row r="298" spans="2:26" ht="24" x14ac:dyDescent="0.25">
      <c r="B298" s="866">
        <v>211</v>
      </c>
      <c r="C298" s="728" t="s">
        <v>828</v>
      </c>
      <c r="D298" s="729" t="s">
        <v>505</v>
      </c>
      <c r="E298" s="728" t="s">
        <v>498</v>
      </c>
      <c r="F298" s="608" t="s">
        <v>1291</v>
      </c>
      <c r="G298" s="728" t="s">
        <v>499</v>
      </c>
      <c r="H298" s="728">
        <v>1802</v>
      </c>
      <c r="I298" s="728">
        <v>74</v>
      </c>
      <c r="J298" s="728">
        <v>11</v>
      </c>
      <c r="K298" s="728">
        <v>6556</v>
      </c>
      <c r="L298" s="608" t="s">
        <v>855</v>
      </c>
      <c r="M298" s="677">
        <v>61254.09</v>
      </c>
      <c r="N298" s="677">
        <v>65904.350000000006</v>
      </c>
      <c r="O298" s="617">
        <v>17000</v>
      </c>
      <c r="P298" s="617">
        <f>N298</f>
        <v>65904.350000000006</v>
      </c>
      <c r="Q298" s="696"/>
      <c r="R298" s="138" t="s">
        <v>449</v>
      </c>
      <c r="S298" s="138" t="s">
        <v>500</v>
      </c>
      <c r="T298" s="144">
        <v>76190</v>
      </c>
      <c r="U298" s="145"/>
      <c r="V298" s="905"/>
      <c r="W298" s="905"/>
      <c r="X298" s="905"/>
      <c r="Y298" s="905"/>
      <c r="Z298" s="893"/>
    </row>
    <row r="299" spans="2:26" ht="24" x14ac:dyDescent="0.25">
      <c r="B299" s="866"/>
      <c r="C299" s="728"/>
      <c r="D299" s="729"/>
      <c r="E299" s="728"/>
      <c r="F299" s="609"/>
      <c r="G299" s="728"/>
      <c r="H299" s="728"/>
      <c r="I299" s="728"/>
      <c r="J299" s="728"/>
      <c r="K299" s="728"/>
      <c r="L299" s="609"/>
      <c r="M299" s="677"/>
      <c r="N299" s="677"/>
      <c r="O299" s="618"/>
      <c r="P299" s="618"/>
      <c r="Q299" s="696"/>
      <c r="R299" s="138" t="s">
        <v>503</v>
      </c>
      <c r="S299" s="138" t="s">
        <v>403</v>
      </c>
      <c r="T299" s="144">
        <v>0</v>
      </c>
      <c r="U299" s="145" t="s">
        <v>844</v>
      </c>
      <c r="V299" s="905"/>
      <c r="W299" s="905"/>
      <c r="X299" s="905"/>
      <c r="Y299" s="905"/>
      <c r="Z299" s="893"/>
    </row>
    <row r="300" spans="2:26" ht="24" x14ac:dyDescent="0.25">
      <c r="B300" s="866">
        <v>212</v>
      </c>
      <c r="C300" s="728" t="s">
        <v>828</v>
      </c>
      <c r="D300" s="729" t="s">
        <v>506</v>
      </c>
      <c r="E300" s="728" t="s">
        <v>498</v>
      </c>
      <c r="F300" s="608" t="s">
        <v>1292</v>
      </c>
      <c r="G300" s="728" t="s">
        <v>499</v>
      </c>
      <c r="H300" s="728">
        <v>1802</v>
      </c>
      <c r="I300" s="728">
        <v>74</v>
      </c>
      <c r="J300" s="728">
        <v>13</v>
      </c>
      <c r="K300" s="728">
        <v>6557</v>
      </c>
      <c r="L300" s="608" t="s">
        <v>855</v>
      </c>
      <c r="M300" s="677">
        <v>61254.09</v>
      </c>
      <c r="N300" s="677">
        <v>65904.350000000006</v>
      </c>
      <c r="O300" s="617">
        <v>17000</v>
      </c>
      <c r="P300" s="617">
        <f>N300</f>
        <v>65904.350000000006</v>
      </c>
      <c r="Q300" s="696"/>
      <c r="R300" s="138" t="s">
        <v>449</v>
      </c>
      <c r="S300" s="138" t="s">
        <v>500</v>
      </c>
      <c r="T300" s="144">
        <v>76190</v>
      </c>
      <c r="U300" s="145"/>
      <c r="V300" s="905"/>
      <c r="W300" s="905"/>
      <c r="X300" s="905"/>
      <c r="Y300" s="905"/>
      <c r="Z300" s="893"/>
    </row>
    <row r="301" spans="2:26" ht="24" x14ac:dyDescent="0.25">
      <c r="B301" s="866"/>
      <c r="C301" s="728"/>
      <c r="D301" s="729"/>
      <c r="E301" s="728"/>
      <c r="F301" s="609"/>
      <c r="G301" s="728"/>
      <c r="H301" s="728"/>
      <c r="I301" s="728"/>
      <c r="J301" s="728"/>
      <c r="K301" s="728"/>
      <c r="L301" s="609"/>
      <c r="M301" s="677"/>
      <c r="N301" s="677"/>
      <c r="O301" s="618"/>
      <c r="P301" s="618"/>
      <c r="Q301" s="696"/>
      <c r="R301" s="138" t="s">
        <v>503</v>
      </c>
      <c r="S301" s="138" t="s">
        <v>403</v>
      </c>
      <c r="T301" s="144">
        <v>0</v>
      </c>
      <c r="U301" s="145" t="s">
        <v>844</v>
      </c>
      <c r="V301" s="905"/>
      <c r="W301" s="905"/>
      <c r="X301" s="905"/>
      <c r="Y301" s="905"/>
      <c r="Z301" s="893"/>
    </row>
    <row r="302" spans="2:26" ht="24" x14ac:dyDescent="0.25">
      <c r="B302" s="866">
        <v>213</v>
      </c>
      <c r="C302" s="728" t="s">
        <v>828</v>
      </c>
      <c r="D302" s="729" t="s">
        <v>507</v>
      </c>
      <c r="E302" s="728" t="s">
        <v>498</v>
      </c>
      <c r="F302" s="608" t="s">
        <v>1293</v>
      </c>
      <c r="G302" s="728" t="s">
        <v>499</v>
      </c>
      <c r="H302" s="728">
        <v>1802</v>
      </c>
      <c r="I302" s="728">
        <v>74</v>
      </c>
      <c r="J302" s="728">
        <v>15</v>
      </c>
      <c r="K302" s="728">
        <v>6558</v>
      </c>
      <c r="L302" s="608" t="s">
        <v>855</v>
      </c>
      <c r="M302" s="677">
        <v>61254.09</v>
      </c>
      <c r="N302" s="677">
        <v>65904.350000000006</v>
      </c>
      <c r="O302" s="617">
        <v>17000</v>
      </c>
      <c r="P302" s="617">
        <f>N302</f>
        <v>65904.350000000006</v>
      </c>
      <c r="Q302" s="696"/>
      <c r="R302" s="138" t="s">
        <v>449</v>
      </c>
      <c r="S302" s="138" t="s">
        <v>500</v>
      </c>
      <c r="T302" s="144">
        <v>76190</v>
      </c>
      <c r="U302" s="145"/>
      <c r="V302" s="905"/>
      <c r="W302" s="905"/>
      <c r="X302" s="905"/>
      <c r="Y302" s="905"/>
      <c r="Z302" s="893"/>
    </row>
    <row r="303" spans="2:26" ht="24" x14ac:dyDescent="0.25">
      <c r="B303" s="866"/>
      <c r="C303" s="728"/>
      <c r="D303" s="729"/>
      <c r="E303" s="728"/>
      <c r="F303" s="609"/>
      <c r="G303" s="728"/>
      <c r="H303" s="728"/>
      <c r="I303" s="728"/>
      <c r="J303" s="728"/>
      <c r="K303" s="728"/>
      <c r="L303" s="609"/>
      <c r="M303" s="677"/>
      <c r="N303" s="677"/>
      <c r="O303" s="618"/>
      <c r="P303" s="618"/>
      <c r="Q303" s="696"/>
      <c r="R303" s="138" t="s">
        <v>503</v>
      </c>
      <c r="S303" s="138" t="s">
        <v>403</v>
      </c>
      <c r="T303" s="144">
        <v>0</v>
      </c>
      <c r="U303" s="145" t="s">
        <v>844</v>
      </c>
      <c r="V303" s="905"/>
      <c r="W303" s="905"/>
      <c r="X303" s="905"/>
      <c r="Y303" s="905"/>
      <c r="Z303" s="893"/>
    </row>
    <row r="304" spans="2:26" ht="24" x14ac:dyDescent="0.25">
      <c r="B304" s="866">
        <v>214</v>
      </c>
      <c r="C304" s="728" t="s">
        <v>828</v>
      </c>
      <c r="D304" s="729" t="s">
        <v>508</v>
      </c>
      <c r="E304" s="728" t="s">
        <v>498</v>
      </c>
      <c r="F304" s="608" t="s">
        <v>1294</v>
      </c>
      <c r="G304" s="728" t="s">
        <v>499</v>
      </c>
      <c r="H304" s="728">
        <v>1802</v>
      </c>
      <c r="I304" s="728">
        <v>74</v>
      </c>
      <c r="J304" s="728">
        <v>17</v>
      </c>
      <c r="K304" s="728">
        <v>6559</v>
      </c>
      <c r="L304" s="608" t="s">
        <v>855</v>
      </c>
      <c r="M304" s="677">
        <v>61254.09</v>
      </c>
      <c r="N304" s="677">
        <v>65904.350000000006</v>
      </c>
      <c r="O304" s="617">
        <v>17000</v>
      </c>
      <c r="P304" s="617">
        <f>N304</f>
        <v>65904.350000000006</v>
      </c>
      <c r="Q304" s="696"/>
      <c r="R304" s="138" t="s">
        <v>449</v>
      </c>
      <c r="S304" s="138" t="s">
        <v>500</v>
      </c>
      <c r="T304" s="144">
        <v>76190</v>
      </c>
      <c r="U304" s="145"/>
      <c r="V304" s="905"/>
      <c r="W304" s="905"/>
      <c r="X304" s="905"/>
      <c r="Y304" s="905"/>
      <c r="Z304" s="893"/>
    </row>
    <row r="305" spans="2:26" ht="24" x14ac:dyDescent="0.25">
      <c r="B305" s="866"/>
      <c r="C305" s="728"/>
      <c r="D305" s="729"/>
      <c r="E305" s="728"/>
      <c r="F305" s="609"/>
      <c r="G305" s="728"/>
      <c r="H305" s="728"/>
      <c r="I305" s="728"/>
      <c r="J305" s="728"/>
      <c r="K305" s="728"/>
      <c r="L305" s="609"/>
      <c r="M305" s="677"/>
      <c r="N305" s="677"/>
      <c r="O305" s="618"/>
      <c r="P305" s="618"/>
      <c r="Q305" s="696"/>
      <c r="R305" s="138" t="s">
        <v>503</v>
      </c>
      <c r="S305" s="138" t="s">
        <v>403</v>
      </c>
      <c r="T305" s="144">
        <v>0</v>
      </c>
      <c r="U305" s="145" t="s">
        <v>844</v>
      </c>
      <c r="V305" s="905"/>
      <c r="W305" s="905"/>
      <c r="X305" s="905"/>
      <c r="Y305" s="905"/>
      <c r="Z305" s="893"/>
    </row>
    <row r="306" spans="2:26" ht="24" x14ac:dyDescent="0.25">
      <c r="B306" s="866">
        <v>215</v>
      </c>
      <c r="C306" s="728" t="s">
        <v>828</v>
      </c>
      <c r="D306" s="729" t="s">
        <v>509</v>
      </c>
      <c r="E306" s="728" t="s">
        <v>498</v>
      </c>
      <c r="F306" s="608" t="s">
        <v>1295</v>
      </c>
      <c r="G306" s="728" t="s">
        <v>499</v>
      </c>
      <c r="H306" s="728">
        <v>1802</v>
      </c>
      <c r="I306" s="728">
        <v>74</v>
      </c>
      <c r="J306" s="728">
        <v>19</v>
      </c>
      <c r="K306" s="728">
        <v>6560</v>
      </c>
      <c r="L306" s="608" t="s">
        <v>855</v>
      </c>
      <c r="M306" s="677">
        <v>61637.77</v>
      </c>
      <c r="N306" s="677">
        <v>65904.350000000006</v>
      </c>
      <c r="O306" s="617">
        <v>17000</v>
      </c>
      <c r="P306" s="617">
        <f>N306</f>
        <v>65904.350000000006</v>
      </c>
      <c r="Q306" s="696"/>
      <c r="R306" s="138" t="s">
        <v>449</v>
      </c>
      <c r="S306" s="138" t="s">
        <v>500</v>
      </c>
      <c r="T306" s="144">
        <v>76190</v>
      </c>
      <c r="U306" s="145"/>
      <c r="V306" s="905"/>
      <c r="W306" s="905"/>
      <c r="X306" s="905"/>
      <c r="Y306" s="905"/>
      <c r="Z306" s="893"/>
    </row>
    <row r="307" spans="2:26" ht="24" x14ac:dyDescent="0.25">
      <c r="B307" s="866"/>
      <c r="C307" s="728"/>
      <c r="D307" s="729"/>
      <c r="E307" s="728"/>
      <c r="F307" s="609"/>
      <c r="G307" s="728"/>
      <c r="H307" s="728"/>
      <c r="I307" s="728"/>
      <c r="J307" s="728"/>
      <c r="K307" s="728"/>
      <c r="L307" s="609"/>
      <c r="M307" s="677"/>
      <c r="N307" s="677"/>
      <c r="O307" s="618"/>
      <c r="P307" s="618"/>
      <c r="Q307" s="696"/>
      <c r="R307" s="138" t="s">
        <v>503</v>
      </c>
      <c r="S307" s="138" t="s">
        <v>403</v>
      </c>
      <c r="T307" s="144">
        <v>0</v>
      </c>
      <c r="U307" s="145" t="s">
        <v>844</v>
      </c>
      <c r="V307" s="905"/>
      <c r="W307" s="905"/>
      <c r="X307" s="905"/>
      <c r="Y307" s="905"/>
      <c r="Z307" s="893"/>
    </row>
    <row r="308" spans="2:26" ht="24" x14ac:dyDescent="0.25">
      <c r="B308" s="866">
        <v>216</v>
      </c>
      <c r="C308" s="728" t="s">
        <v>828</v>
      </c>
      <c r="D308" s="729" t="s">
        <v>510</v>
      </c>
      <c r="E308" s="728" t="s">
        <v>498</v>
      </c>
      <c r="F308" s="608" t="s">
        <v>1296</v>
      </c>
      <c r="G308" s="728" t="s">
        <v>499</v>
      </c>
      <c r="H308" s="728">
        <v>1802</v>
      </c>
      <c r="I308" s="728">
        <v>74</v>
      </c>
      <c r="J308" s="728">
        <v>21</v>
      </c>
      <c r="K308" s="728">
        <v>6561</v>
      </c>
      <c r="L308" s="608" t="s">
        <v>855</v>
      </c>
      <c r="M308" s="677">
        <v>61637.77</v>
      </c>
      <c r="N308" s="677">
        <v>65904.350000000006</v>
      </c>
      <c r="O308" s="617">
        <v>17000</v>
      </c>
      <c r="P308" s="617">
        <f>N308</f>
        <v>65904.350000000006</v>
      </c>
      <c r="Q308" s="696"/>
      <c r="R308" s="138" t="s">
        <v>449</v>
      </c>
      <c r="S308" s="138" t="s">
        <v>500</v>
      </c>
      <c r="T308" s="144">
        <v>76190</v>
      </c>
      <c r="U308" s="145"/>
      <c r="V308" s="905"/>
      <c r="W308" s="905"/>
      <c r="X308" s="905"/>
      <c r="Y308" s="905"/>
      <c r="Z308" s="893"/>
    </row>
    <row r="309" spans="2:26" ht="24" x14ac:dyDescent="0.25">
      <c r="B309" s="866"/>
      <c r="C309" s="728"/>
      <c r="D309" s="729"/>
      <c r="E309" s="728"/>
      <c r="F309" s="609"/>
      <c r="G309" s="728"/>
      <c r="H309" s="728"/>
      <c r="I309" s="728"/>
      <c r="J309" s="728"/>
      <c r="K309" s="728"/>
      <c r="L309" s="609"/>
      <c r="M309" s="677"/>
      <c r="N309" s="677"/>
      <c r="O309" s="618"/>
      <c r="P309" s="618"/>
      <c r="Q309" s="696"/>
      <c r="R309" s="138" t="s">
        <v>503</v>
      </c>
      <c r="S309" s="138" t="s">
        <v>403</v>
      </c>
      <c r="T309" s="144">
        <v>0</v>
      </c>
      <c r="U309" s="145" t="s">
        <v>844</v>
      </c>
      <c r="V309" s="905"/>
      <c r="W309" s="905"/>
      <c r="X309" s="905"/>
      <c r="Y309" s="905"/>
      <c r="Z309" s="893"/>
    </row>
    <row r="310" spans="2:26" ht="24" x14ac:dyDescent="0.25">
      <c r="B310" s="866">
        <v>217</v>
      </c>
      <c r="C310" s="728" t="s">
        <v>828</v>
      </c>
      <c r="D310" s="729" t="s">
        <v>511</v>
      </c>
      <c r="E310" s="728" t="s">
        <v>498</v>
      </c>
      <c r="F310" s="608" t="s">
        <v>1297</v>
      </c>
      <c r="G310" s="728" t="s">
        <v>499</v>
      </c>
      <c r="H310" s="728">
        <v>1802</v>
      </c>
      <c r="I310" s="728">
        <v>74</v>
      </c>
      <c r="J310" s="728">
        <v>43</v>
      </c>
      <c r="K310" s="728">
        <v>6572</v>
      </c>
      <c r="L310" s="608" t="s">
        <v>855</v>
      </c>
      <c r="M310" s="677">
        <v>61254.09</v>
      </c>
      <c r="N310" s="677">
        <v>65904.350000000006</v>
      </c>
      <c r="O310" s="617">
        <v>17000</v>
      </c>
      <c r="P310" s="617">
        <f>N310</f>
        <v>65904.350000000006</v>
      </c>
      <c r="Q310" s="696"/>
      <c r="R310" s="138" t="s">
        <v>449</v>
      </c>
      <c r="S310" s="138" t="s">
        <v>500</v>
      </c>
      <c r="T310" s="144">
        <v>76190</v>
      </c>
      <c r="U310" s="145"/>
      <c r="V310" s="905"/>
      <c r="W310" s="905"/>
      <c r="X310" s="905"/>
      <c r="Y310" s="905"/>
      <c r="Z310" s="893"/>
    </row>
    <row r="311" spans="2:26" ht="24" x14ac:dyDescent="0.25">
      <c r="B311" s="866"/>
      <c r="C311" s="728"/>
      <c r="D311" s="729"/>
      <c r="E311" s="728"/>
      <c r="F311" s="609"/>
      <c r="G311" s="728"/>
      <c r="H311" s="728"/>
      <c r="I311" s="728"/>
      <c r="J311" s="728"/>
      <c r="K311" s="728"/>
      <c r="L311" s="609"/>
      <c r="M311" s="677"/>
      <c r="N311" s="677"/>
      <c r="O311" s="618"/>
      <c r="P311" s="618"/>
      <c r="Q311" s="696"/>
      <c r="R311" s="138" t="s">
        <v>503</v>
      </c>
      <c r="S311" s="138" t="s">
        <v>403</v>
      </c>
      <c r="T311" s="144">
        <v>0</v>
      </c>
      <c r="U311" s="145" t="s">
        <v>844</v>
      </c>
      <c r="V311" s="905"/>
      <c r="W311" s="905"/>
      <c r="X311" s="905"/>
      <c r="Y311" s="905"/>
      <c r="Z311" s="893"/>
    </row>
    <row r="312" spans="2:26" ht="24" x14ac:dyDescent="0.25">
      <c r="B312" s="866">
        <v>218</v>
      </c>
      <c r="C312" s="728" t="s">
        <v>828</v>
      </c>
      <c r="D312" s="729" t="s">
        <v>512</v>
      </c>
      <c r="E312" s="728" t="s">
        <v>498</v>
      </c>
      <c r="F312" s="608" t="s">
        <v>1298</v>
      </c>
      <c r="G312" s="728" t="s">
        <v>499</v>
      </c>
      <c r="H312" s="728">
        <v>1802</v>
      </c>
      <c r="I312" s="728">
        <v>74</v>
      </c>
      <c r="J312" s="728">
        <v>127</v>
      </c>
      <c r="K312" s="728">
        <v>6614</v>
      </c>
      <c r="L312" s="608" t="s">
        <v>855</v>
      </c>
      <c r="M312" s="677">
        <v>46137.2</v>
      </c>
      <c r="N312" s="677">
        <v>67712.960000000006</v>
      </c>
      <c r="O312" s="617">
        <v>17000</v>
      </c>
      <c r="P312" s="617">
        <f>N312</f>
        <v>67712.960000000006</v>
      </c>
      <c r="Q312" s="696"/>
      <c r="R312" s="138" t="s">
        <v>449</v>
      </c>
      <c r="S312" s="138" t="s">
        <v>500</v>
      </c>
      <c r="T312" s="144">
        <v>78736</v>
      </c>
      <c r="U312" s="145"/>
      <c r="V312" s="905"/>
      <c r="W312" s="905"/>
      <c r="X312" s="905"/>
      <c r="Y312" s="905"/>
      <c r="Z312" s="893"/>
    </row>
    <row r="313" spans="2:26" ht="24" x14ac:dyDescent="0.25">
      <c r="B313" s="866"/>
      <c r="C313" s="728"/>
      <c r="D313" s="729"/>
      <c r="E313" s="728"/>
      <c r="F313" s="609"/>
      <c r="G313" s="728"/>
      <c r="H313" s="728"/>
      <c r="I313" s="728"/>
      <c r="J313" s="728"/>
      <c r="K313" s="728"/>
      <c r="L313" s="609"/>
      <c r="M313" s="677"/>
      <c r="N313" s="677"/>
      <c r="O313" s="618"/>
      <c r="P313" s="618"/>
      <c r="Q313" s="696"/>
      <c r="R313" s="138" t="s">
        <v>503</v>
      </c>
      <c r="S313" s="138" t="s">
        <v>403</v>
      </c>
      <c r="T313" s="144">
        <v>0</v>
      </c>
      <c r="U313" s="145" t="s">
        <v>844</v>
      </c>
      <c r="V313" s="905"/>
      <c r="W313" s="905"/>
      <c r="X313" s="905"/>
      <c r="Y313" s="905"/>
      <c r="Z313" s="893"/>
    </row>
    <row r="314" spans="2:26" ht="24" x14ac:dyDescent="0.25">
      <c r="B314" s="866">
        <v>219</v>
      </c>
      <c r="C314" s="728" t="s">
        <v>828</v>
      </c>
      <c r="D314" s="729" t="s">
        <v>513</v>
      </c>
      <c r="E314" s="728" t="s">
        <v>498</v>
      </c>
      <c r="F314" s="608" t="s">
        <v>1299</v>
      </c>
      <c r="G314" s="728" t="s">
        <v>499</v>
      </c>
      <c r="H314" s="728">
        <v>1802</v>
      </c>
      <c r="I314" s="728">
        <v>74</v>
      </c>
      <c r="J314" s="728">
        <v>129</v>
      </c>
      <c r="K314" s="728">
        <v>6615</v>
      </c>
      <c r="L314" s="608" t="s">
        <v>855</v>
      </c>
      <c r="M314" s="677">
        <v>46137.2</v>
      </c>
      <c r="N314" s="677">
        <v>67712.960000000006</v>
      </c>
      <c r="O314" s="617">
        <v>17000</v>
      </c>
      <c r="P314" s="617">
        <f>N314</f>
        <v>67712.960000000006</v>
      </c>
      <c r="Q314" s="696"/>
      <c r="R314" s="138" t="s">
        <v>449</v>
      </c>
      <c r="S314" s="138" t="s">
        <v>500</v>
      </c>
      <c r="T314" s="144">
        <v>78736</v>
      </c>
      <c r="U314" s="145"/>
      <c r="V314" s="905"/>
      <c r="W314" s="905"/>
      <c r="X314" s="905"/>
      <c r="Y314" s="905"/>
      <c r="Z314" s="893"/>
    </row>
    <row r="315" spans="2:26" ht="24" x14ac:dyDescent="0.25">
      <c r="B315" s="866"/>
      <c r="C315" s="728"/>
      <c r="D315" s="729"/>
      <c r="E315" s="728"/>
      <c r="F315" s="609"/>
      <c r="G315" s="728"/>
      <c r="H315" s="728"/>
      <c r="I315" s="728"/>
      <c r="J315" s="728"/>
      <c r="K315" s="728"/>
      <c r="L315" s="609"/>
      <c r="M315" s="677"/>
      <c r="N315" s="677"/>
      <c r="O315" s="618"/>
      <c r="P315" s="618"/>
      <c r="Q315" s="696"/>
      <c r="R315" s="138" t="s">
        <v>503</v>
      </c>
      <c r="S315" s="138" t="s">
        <v>403</v>
      </c>
      <c r="T315" s="144">
        <v>0</v>
      </c>
      <c r="U315" s="145" t="s">
        <v>844</v>
      </c>
      <c r="V315" s="905"/>
      <c r="W315" s="905"/>
      <c r="X315" s="905"/>
      <c r="Y315" s="905"/>
      <c r="Z315" s="893"/>
    </row>
    <row r="316" spans="2:26" ht="24" x14ac:dyDescent="0.25">
      <c r="B316" s="866">
        <v>220</v>
      </c>
      <c r="C316" s="728" t="s">
        <v>828</v>
      </c>
      <c r="D316" s="729" t="s">
        <v>514</v>
      </c>
      <c r="E316" s="728" t="s">
        <v>498</v>
      </c>
      <c r="F316" s="608" t="s">
        <v>1300</v>
      </c>
      <c r="G316" s="728" t="s">
        <v>499</v>
      </c>
      <c r="H316" s="728">
        <v>1802</v>
      </c>
      <c r="I316" s="728">
        <v>74</v>
      </c>
      <c r="J316" s="728">
        <v>131</v>
      </c>
      <c r="K316" s="728">
        <v>6616</v>
      </c>
      <c r="L316" s="608" t="s">
        <v>855</v>
      </c>
      <c r="M316" s="677">
        <v>46137.2</v>
      </c>
      <c r="N316" s="677">
        <v>67712.960000000006</v>
      </c>
      <c r="O316" s="617">
        <v>17000</v>
      </c>
      <c r="P316" s="617">
        <f>N316</f>
        <v>67712.960000000006</v>
      </c>
      <c r="Q316" s="696"/>
      <c r="R316" s="138" t="s">
        <v>449</v>
      </c>
      <c r="S316" s="138" t="s">
        <v>500</v>
      </c>
      <c r="T316" s="144">
        <v>78736</v>
      </c>
      <c r="U316" s="145"/>
      <c r="V316" s="905"/>
      <c r="W316" s="905"/>
      <c r="X316" s="905"/>
      <c r="Y316" s="905"/>
      <c r="Z316" s="893"/>
    </row>
    <row r="317" spans="2:26" ht="24" x14ac:dyDescent="0.25">
      <c r="B317" s="866"/>
      <c r="C317" s="728"/>
      <c r="D317" s="729"/>
      <c r="E317" s="728"/>
      <c r="F317" s="609"/>
      <c r="G317" s="728"/>
      <c r="H317" s="728"/>
      <c r="I317" s="728"/>
      <c r="J317" s="728"/>
      <c r="K317" s="728"/>
      <c r="L317" s="609"/>
      <c r="M317" s="677"/>
      <c r="N317" s="677"/>
      <c r="O317" s="618"/>
      <c r="P317" s="618"/>
      <c r="Q317" s="696"/>
      <c r="R317" s="138" t="s">
        <v>503</v>
      </c>
      <c r="S317" s="138" t="s">
        <v>403</v>
      </c>
      <c r="T317" s="144">
        <v>0</v>
      </c>
      <c r="U317" s="145" t="s">
        <v>844</v>
      </c>
      <c r="V317" s="905"/>
      <c r="W317" s="905"/>
      <c r="X317" s="905"/>
      <c r="Y317" s="905"/>
      <c r="Z317" s="893"/>
    </row>
    <row r="318" spans="2:26" ht="24" x14ac:dyDescent="0.25">
      <c r="B318" s="866">
        <v>221</v>
      </c>
      <c r="C318" s="728" t="s">
        <v>828</v>
      </c>
      <c r="D318" s="729" t="s">
        <v>515</v>
      </c>
      <c r="E318" s="728" t="s">
        <v>498</v>
      </c>
      <c r="F318" s="608" t="s">
        <v>1301</v>
      </c>
      <c r="G318" s="728" t="s">
        <v>499</v>
      </c>
      <c r="H318" s="728">
        <v>1802</v>
      </c>
      <c r="I318" s="728">
        <v>74</v>
      </c>
      <c r="J318" s="728">
        <v>159</v>
      </c>
      <c r="K318" s="728">
        <v>6630</v>
      </c>
      <c r="L318" s="608" t="s">
        <v>855</v>
      </c>
      <c r="M318" s="677">
        <v>26719.25</v>
      </c>
      <c r="N318" s="677">
        <v>67712.960000000006</v>
      </c>
      <c r="O318" s="617">
        <v>17000</v>
      </c>
      <c r="P318" s="617">
        <f>N318</f>
        <v>67712.960000000006</v>
      </c>
      <c r="Q318" s="696"/>
      <c r="R318" s="138" t="s">
        <v>449</v>
      </c>
      <c r="S318" s="138" t="s">
        <v>500</v>
      </c>
      <c r="T318" s="144">
        <v>78736</v>
      </c>
      <c r="U318" s="145"/>
      <c r="V318" s="905"/>
      <c r="W318" s="905"/>
      <c r="X318" s="905"/>
      <c r="Y318" s="905"/>
      <c r="Z318" s="893"/>
    </row>
    <row r="319" spans="2:26" ht="24" x14ac:dyDescent="0.25">
      <c r="B319" s="866"/>
      <c r="C319" s="728"/>
      <c r="D319" s="729"/>
      <c r="E319" s="728"/>
      <c r="F319" s="609"/>
      <c r="G319" s="728"/>
      <c r="H319" s="728"/>
      <c r="I319" s="728"/>
      <c r="J319" s="728"/>
      <c r="K319" s="728"/>
      <c r="L319" s="609"/>
      <c r="M319" s="677"/>
      <c r="N319" s="677"/>
      <c r="O319" s="618"/>
      <c r="P319" s="618"/>
      <c r="Q319" s="696"/>
      <c r="R319" s="138" t="s">
        <v>503</v>
      </c>
      <c r="S319" s="138" t="s">
        <v>403</v>
      </c>
      <c r="T319" s="144">
        <v>0</v>
      </c>
      <c r="U319" s="145" t="s">
        <v>844</v>
      </c>
      <c r="V319" s="905"/>
      <c r="W319" s="905"/>
      <c r="X319" s="905"/>
      <c r="Y319" s="905"/>
      <c r="Z319" s="893"/>
    </row>
    <row r="320" spans="2:26" ht="24" x14ac:dyDescent="0.25">
      <c r="B320" s="866">
        <v>222</v>
      </c>
      <c r="C320" s="728" t="s">
        <v>828</v>
      </c>
      <c r="D320" s="729" t="s">
        <v>516</v>
      </c>
      <c r="E320" s="728" t="s">
        <v>498</v>
      </c>
      <c r="F320" s="608" t="s">
        <v>1302</v>
      </c>
      <c r="G320" s="728" t="s">
        <v>499</v>
      </c>
      <c r="H320" s="728">
        <v>1802</v>
      </c>
      <c r="I320" s="728">
        <v>74</v>
      </c>
      <c r="J320" s="728">
        <v>161</v>
      </c>
      <c r="K320" s="728">
        <v>6631</v>
      </c>
      <c r="L320" s="608" t="s">
        <v>855</v>
      </c>
      <c r="M320" s="677">
        <v>26719.25</v>
      </c>
      <c r="N320" s="677">
        <v>67712.960000000006</v>
      </c>
      <c r="O320" s="617">
        <v>17000</v>
      </c>
      <c r="P320" s="617">
        <f>N320</f>
        <v>67712.960000000006</v>
      </c>
      <c r="Q320" s="696"/>
      <c r="R320" s="138" t="s">
        <v>449</v>
      </c>
      <c r="S320" s="138" t="s">
        <v>500</v>
      </c>
      <c r="T320" s="144">
        <v>78736</v>
      </c>
      <c r="U320" s="145"/>
      <c r="V320" s="905"/>
      <c r="W320" s="905"/>
      <c r="X320" s="905"/>
      <c r="Y320" s="905"/>
      <c r="Z320" s="893"/>
    </row>
    <row r="321" spans="2:26" ht="24" x14ac:dyDescent="0.25">
      <c r="B321" s="866"/>
      <c r="C321" s="728"/>
      <c r="D321" s="729"/>
      <c r="E321" s="728"/>
      <c r="F321" s="609"/>
      <c r="G321" s="728"/>
      <c r="H321" s="728"/>
      <c r="I321" s="728"/>
      <c r="J321" s="728"/>
      <c r="K321" s="728"/>
      <c r="L321" s="609"/>
      <c r="M321" s="677"/>
      <c r="N321" s="677"/>
      <c r="O321" s="618"/>
      <c r="P321" s="618"/>
      <c r="Q321" s="696"/>
      <c r="R321" s="138" t="s">
        <v>503</v>
      </c>
      <c r="S321" s="138" t="s">
        <v>403</v>
      </c>
      <c r="T321" s="144">
        <v>0</v>
      </c>
      <c r="U321" s="145" t="s">
        <v>844</v>
      </c>
      <c r="V321" s="905"/>
      <c r="W321" s="905"/>
      <c r="X321" s="905"/>
      <c r="Y321" s="905"/>
      <c r="Z321" s="893"/>
    </row>
    <row r="322" spans="2:26" ht="24" x14ac:dyDescent="0.25">
      <c r="B322" s="866">
        <v>223</v>
      </c>
      <c r="C322" s="728" t="s">
        <v>828</v>
      </c>
      <c r="D322" s="729" t="s">
        <v>517</v>
      </c>
      <c r="E322" s="728" t="s">
        <v>498</v>
      </c>
      <c r="F322" s="608" t="s">
        <v>1303</v>
      </c>
      <c r="G322" s="728" t="s">
        <v>499</v>
      </c>
      <c r="H322" s="728">
        <v>1802</v>
      </c>
      <c r="I322" s="728">
        <v>74</v>
      </c>
      <c r="J322" s="728">
        <v>163</v>
      </c>
      <c r="K322" s="728">
        <v>6632</v>
      </c>
      <c r="L322" s="608" t="s">
        <v>855</v>
      </c>
      <c r="M322" s="677">
        <v>26719.25</v>
      </c>
      <c r="N322" s="677">
        <v>67712.960000000006</v>
      </c>
      <c r="O322" s="617">
        <v>17000</v>
      </c>
      <c r="P322" s="617">
        <f>N322</f>
        <v>67712.960000000006</v>
      </c>
      <c r="Q322" s="696"/>
      <c r="R322" s="138" t="s">
        <v>449</v>
      </c>
      <c r="S322" s="138" t="s">
        <v>500</v>
      </c>
      <c r="T322" s="144">
        <v>78736</v>
      </c>
      <c r="U322" s="145"/>
      <c r="V322" s="905"/>
      <c r="W322" s="905"/>
      <c r="X322" s="905"/>
      <c r="Y322" s="905"/>
      <c r="Z322" s="893"/>
    </row>
    <row r="323" spans="2:26" ht="24" x14ac:dyDescent="0.25">
      <c r="B323" s="866"/>
      <c r="C323" s="728"/>
      <c r="D323" s="729"/>
      <c r="E323" s="728"/>
      <c r="F323" s="609"/>
      <c r="G323" s="728"/>
      <c r="H323" s="728"/>
      <c r="I323" s="728"/>
      <c r="J323" s="728"/>
      <c r="K323" s="728"/>
      <c r="L323" s="609"/>
      <c r="M323" s="677"/>
      <c r="N323" s="677"/>
      <c r="O323" s="618"/>
      <c r="P323" s="618"/>
      <c r="Q323" s="696"/>
      <c r="R323" s="138" t="s">
        <v>503</v>
      </c>
      <c r="S323" s="138" t="s">
        <v>403</v>
      </c>
      <c r="T323" s="144">
        <v>0</v>
      </c>
      <c r="U323" s="145" t="s">
        <v>844</v>
      </c>
      <c r="V323" s="905"/>
      <c r="W323" s="905"/>
      <c r="X323" s="905"/>
      <c r="Y323" s="905"/>
      <c r="Z323" s="893"/>
    </row>
    <row r="324" spans="2:26" ht="24" x14ac:dyDescent="0.25">
      <c r="B324" s="866">
        <v>224</v>
      </c>
      <c r="C324" s="728" t="s">
        <v>828</v>
      </c>
      <c r="D324" s="729" t="s">
        <v>518</v>
      </c>
      <c r="E324" s="728" t="s">
        <v>498</v>
      </c>
      <c r="F324" s="608" t="s">
        <v>1304</v>
      </c>
      <c r="G324" s="728" t="s">
        <v>499</v>
      </c>
      <c r="H324" s="728">
        <v>1802</v>
      </c>
      <c r="I324" s="728">
        <v>74</v>
      </c>
      <c r="J324" s="728">
        <v>165</v>
      </c>
      <c r="K324" s="728">
        <v>6633</v>
      </c>
      <c r="L324" s="608" t="s">
        <v>855</v>
      </c>
      <c r="M324" s="677">
        <v>26719.25</v>
      </c>
      <c r="N324" s="677">
        <v>67712.960000000006</v>
      </c>
      <c r="O324" s="617">
        <v>17000</v>
      </c>
      <c r="P324" s="617">
        <f>N324</f>
        <v>67712.960000000006</v>
      </c>
      <c r="Q324" s="696"/>
      <c r="R324" s="138" t="s">
        <v>449</v>
      </c>
      <c r="S324" s="138" t="s">
        <v>500</v>
      </c>
      <c r="T324" s="144">
        <v>78736</v>
      </c>
      <c r="U324" s="145"/>
      <c r="V324" s="905"/>
      <c r="W324" s="905"/>
      <c r="X324" s="905"/>
      <c r="Y324" s="905"/>
      <c r="Z324" s="893"/>
    </row>
    <row r="325" spans="2:26" ht="24" x14ac:dyDescent="0.25">
      <c r="B325" s="866"/>
      <c r="C325" s="728"/>
      <c r="D325" s="729"/>
      <c r="E325" s="728"/>
      <c r="F325" s="609"/>
      <c r="G325" s="728"/>
      <c r="H325" s="728"/>
      <c r="I325" s="728"/>
      <c r="J325" s="728"/>
      <c r="K325" s="728"/>
      <c r="L325" s="609"/>
      <c r="M325" s="677"/>
      <c r="N325" s="677"/>
      <c r="O325" s="618"/>
      <c r="P325" s="618"/>
      <c r="Q325" s="696"/>
      <c r="R325" s="138" t="s">
        <v>503</v>
      </c>
      <c r="S325" s="138" t="s">
        <v>403</v>
      </c>
      <c r="T325" s="144">
        <v>0</v>
      </c>
      <c r="U325" s="145" t="s">
        <v>844</v>
      </c>
      <c r="V325" s="905"/>
      <c r="W325" s="905"/>
      <c r="X325" s="905"/>
      <c r="Y325" s="905"/>
      <c r="Z325" s="893"/>
    </row>
    <row r="326" spans="2:26" ht="24" x14ac:dyDescent="0.25">
      <c r="B326" s="866">
        <v>225</v>
      </c>
      <c r="C326" s="728" t="s">
        <v>828</v>
      </c>
      <c r="D326" s="729" t="s">
        <v>519</v>
      </c>
      <c r="E326" s="728" t="s">
        <v>498</v>
      </c>
      <c r="F326" s="608" t="s">
        <v>1305</v>
      </c>
      <c r="G326" s="728" t="s">
        <v>499</v>
      </c>
      <c r="H326" s="728">
        <v>1802</v>
      </c>
      <c r="I326" s="728">
        <v>74</v>
      </c>
      <c r="J326" s="728">
        <v>167</v>
      </c>
      <c r="K326" s="728">
        <v>6634</v>
      </c>
      <c r="L326" s="608" t="s">
        <v>855</v>
      </c>
      <c r="M326" s="677">
        <v>26719.25</v>
      </c>
      <c r="N326" s="677">
        <v>67712.960000000006</v>
      </c>
      <c r="O326" s="617">
        <v>18580.150000000001</v>
      </c>
      <c r="P326" s="617">
        <f>N326</f>
        <v>67712.960000000006</v>
      </c>
      <c r="Q326" s="696"/>
      <c r="R326" s="138" t="s">
        <v>449</v>
      </c>
      <c r="S326" s="138" t="s">
        <v>500</v>
      </c>
      <c r="T326" s="144">
        <v>78736</v>
      </c>
      <c r="U326" s="145"/>
      <c r="V326" s="905"/>
      <c r="W326" s="905"/>
      <c r="X326" s="905"/>
      <c r="Y326" s="905"/>
      <c r="Z326" s="893"/>
    </row>
    <row r="327" spans="2:26" ht="24" x14ac:dyDescent="0.25">
      <c r="B327" s="866"/>
      <c r="C327" s="728"/>
      <c r="D327" s="729"/>
      <c r="E327" s="728"/>
      <c r="F327" s="609"/>
      <c r="G327" s="728"/>
      <c r="H327" s="728"/>
      <c r="I327" s="728"/>
      <c r="J327" s="728"/>
      <c r="K327" s="728"/>
      <c r="L327" s="609"/>
      <c r="M327" s="677"/>
      <c r="N327" s="677"/>
      <c r="O327" s="618"/>
      <c r="P327" s="618"/>
      <c r="Q327" s="696"/>
      <c r="R327" s="138" t="s">
        <v>503</v>
      </c>
      <c r="S327" s="138" t="s">
        <v>403</v>
      </c>
      <c r="T327" s="144">
        <v>0</v>
      </c>
      <c r="U327" s="145" t="s">
        <v>844</v>
      </c>
      <c r="V327" s="905"/>
      <c r="W327" s="905"/>
      <c r="X327" s="905"/>
      <c r="Y327" s="905"/>
      <c r="Z327" s="893"/>
    </row>
    <row r="328" spans="2:26" ht="24" x14ac:dyDescent="0.25">
      <c r="B328" s="866">
        <v>226</v>
      </c>
      <c r="C328" s="728" t="s">
        <v>828</v>
      </c>
      <c r="D328" s="729" t="s">
        <v>520</v>
      </c>
      <c r="E328" s="728" t="s">
        <v>498</v>
      </c>
      <c r="F328" s="608" t="s">
        <v>1306</v>
      </c>
      <c r="G328" s="728" t="s">
        <v>499</v>
      </c>
      <c r="H328" s="728">
        <v>1802</v>
      </c>
      <c r="I328" s="728">
        <v>74</v>
      </c>
      <c r="J328" s="728">
        <v>217</v>
      </c>
      <c r="K328" s="728">
        <v>6659</v>
      </c>
      <c r="L328" s="608" t="s">
        <v>855</v>
      </c>
      <c r="M328" s="677">
        <v>46137.2</v>
      </c>
      <c r="N328" s="677">
        <v>67712.960000000006</v>
      </c>
      <c r="O328" s="617">
        <v>17000</v>
      </c>
      <c r="P328" s="617">
        <f>N328</f>
        <v>67712.960000000006</v>
      </c>
      <c r="Q328" s="696"/>
      <c r="R328" s="138" t="s">
        <v>449</v>
      </c>
      <c r="S328" s="138" t="s">
        <v>500</v>
      </c>
      <c r="T328" s="144">
        <v>78736</v>
      </c>
      <c r="U328" s="145"/>
      <c r="V328" s="905"/>
      <c r="W328" s="905"/>
      <c r="X328" s="905"/>
      <c r="Y328" s="905"/>
      <c r="Z328" s="893"/>
    </row>
    <row r="329" spans="2:26" ht="24" x14ac:dyDescent="0.25">
      <c r="B329" s="866"/>
      <c r="C329" s="728"/>
      <c r="D329" s="729"/>
      <c r="E329" s="728"/>
      <c r="F329" s="609"/>
      <c r="G329" s="728"/>
      <c r="H329" s="728"/>
      <c r="I329" s="728"/>
      <c r="J329" s="728"/>
      <c r="K329" s="728"/>
      <c r="L329" s="609"/>
      <c r="M329" s="677"/>
      <c r="N329" s="677"/>
      <c r="O329" s="618"/>
      <c r="P329" s="618"/>
      <c r="Q329" s="696"/>
      <c r="R329" s="138" t="s">
        <v>503</v>
      </c>
      <c r="S329" s="138" t="s">
        <v>403</v>
      </c>
      <c r="T329" s="144">
        <v>0</v>
      </c>
      <c r="U329" s="145" t="s">
        <v>844</v>
      </c>
      <c r="V329" s="905"/>
      <c r="W329" s="905"/>
      <c r="X329" s="905"/>
      <c r="Y329" s="905"/>
      <c r="Z329" s="893"/>
    </row>
    <row r="330" spans="2:26" ht="24" x14ac:dyDescent="0.25">
      <c r="B330" s="866">
        <v>227</v>
      </c>
      <c r="C330" s="728" t="s">
        <v>828</v>
      </c>
      <c r="D330" s="729" t="s">
        <v>521</v>
      </c>
      <c r="E330" s="728" t="s">
        <v>498</v>
      </c>
      <c r="F330" s="608" t="s">
        <v>1307</v>
      </c>
      <c r="G330" s="728" t="s">
        <v>499</v>
      </c>
      <c r="H330" s="728">
        <v>1802</v>
      </c>
      <c r="I330" s="728">
        <v>74</v>
      </c>
      <c r="J330" s="728">
        <v>219</v>
      </c>
      <c r="K330" s="728">
        <v>6660</v>
      </c>
      <c r="L330" s="608" t="s">
        <v>855</v>
      </c>
      <c r="M330" s="677">
        <v>46137.2</v>
      </c>
      <c r="N330" s="677">
        <v>67712.960000000006</v>
      </c>
      <c r="O330" s="617">
        <v>17000</v>
      </c>
      <c r="P330" s="617">
        <f>N330</f>
        <v>67712.960000000006</v>
      </c>
      <c r="Q330" s="696"/>
      <c r="R330" s="138" t="s">
        <v>449</v>
      </c>
      <c r="S330" s="138" t="s">
        <v>500</v>
      </c>
      <c r="T330" s="144">
        <v>78736</v>
      </c>
      <c r="U330" s="145"/>
      <c r="V330" s="905"/>
      <c r="W330" s="905"/>
      <c r="X330" s="905"/>
      <c r="Y330" s="905"/>
      <c r="Z330" s="893"/>
    </row>
    <row r="331" spans="2:26" ht="24" x14ac:dyDescent="0.25">
      <c r="B331" s="866"/>
      <c r="C331" s="728"/>
      <c r="D331" s="729"/>
      <c r="E331" s="728"/>
      <c r="F331" s="609"/>
      <c r="G331" s="728"/>
      <c r="H331" s="728"/>
      <c r="I331" s="728"/>
      <c r="J331" s="728"/>
      <c r="K331" s="728"/>
      <c r="L331" s="609"/>
      <c r="M331" s="677"/>
      <c r="N331" s="677"/>
      <c r="O331" s="618"/>
      <c r="P331" s="618"/>
      <c r="Q331" s="696"/>
      <c r="R331" s="138" t="s">
        <v>503</v>
      </c>
      <c r="S331" s="138" t="s">
        <v>403</v>
      </c>
      <c r="T331" s="144">
        <v>0</v>
      </c>
      <c r="U331" s="145" t="s">
        <v>844</v>
      </c>
      <c r="V331" s="905"/>
      <c r="W331" s="905"/>
      <c r="X331" s="905"/>
      <c r="Y331" s="905"/>
      <c r="Z331" s="893"/>
    </row>
    <row r="332" spans="2:26" ht="24" x14ac:dyDescent="0.25">
      <c r="B332" s="866">
        <v>228</v>
      </c>
      <c r="C332" s="728" t="s">
        <v>828</v>
      </c>
      <c r="D332" s="729" t="s">
        <v>522</v>
      </c>
      <c r="E332" s="728" t="s">
        <v>498</v>
      </c>
      <c r="F332" s="608" t="s">
        <v>1308</v>
      </c>
      <c r="G332" s="728" t="s">
        <v>499</v>
      </c>
      <c r="H332" s="728">
        <v>1802</v>
      </c>
      <c r="I332" s="728">
        <v>74</v>
      </c>
      <c r="J332" s="728">
        <v>221</v>
      </c>
      <c r="K332" s="728">
        <v>6661</v>
      </c>
      <c r="L332" s="608" t="s">
        <v>855</v>
      </c>
      <c r="M332" s="677">
        <v>46137.2</v>
      </c>
      <c r="N332" s="677">
        <v>67712.960000000006</v>
      </c>
      <c r="O332" s="617">
        <v>17000</v>
      </c>
      <c r="P332" s="617">
        <f>N332</f>
        <v>67712.960000000006</v>
      </c>
      <c r="Q332" s="696"/>
      <c r="R332" s="138" t="s">
        <v>449</v>
      </c>
      <c r="S332" s="138" t="s">
        <v>500</v>
      </c>
      <c r="T332" s="144">
        <v>78736</v>
      </c>
      <c r="U332" s="145"/>
      <c r="V332" s="905"/>
      <c r="W332" s="905"/>
      <c r="X332" s="905"/>
      <c r="Y332" s="905"/>
      <c r="Z332" s="893"/>
    </row>
    <row r="333" spans="2:26" ht="24" x14ac:dyDescent="0.25">
      <c r="B333" s="866"/>
      <c r="C333" s="728"/>
      <c r="D333" s="729"/>
      <c r="E333" s="728"/>
      <c r="F333" s="609"/>
      <c r="G333" s="728"/>
      <c r="H333" s="728"/>
      <c r="I333" s="728"/>
      <c r="J333" s="728"/>
      <c r="K333" s="728"/>
      <c r="L333" s="609"/>
      <c r="M333" s="677"/>
      <c r="N333" s="677"/>
      <c r="O333" s="618"/>
      <c r="P333" s="618"/>
      <c r="Q333" s="696"/>
      <c r="R333" s="138" t="s">
        <v>503</v>
      </c>
      <c r="S333" s="138" t="s">
        <v>403</v>
      </c>
      <c r="T333" s="144">
        <v>0</v>
      </c>
      <c r="U333" s="145" t="s">
        <v>844</v>
      </c>
      <c r="V333" s="905"/>
      <c r="W333" s="905"/>
      <c r="X333" s="905"/>
      <c r="Y333" s="905"/>
      <c r="Z333" s="893"/>
    </row>
    <row r="334" spans="2:26" ht="24" x14ac:dyDescent="0.25">
      <c r="B334" s="866">
        <v>229</v>
      </c>
      <c r="C334" s="728" t="s">
        <v>828</v>
      </c>
      <c r="D334" s="729" t="s">
        <v>523</v>
      </c>
      <c r="E334" s="728" t="s">
        <v>498</v>
      </c>
      <c r="F334" s="608" t="s">
        <v>1309</v>
      </c>
      <c r="G334" s="728" t="s">
        <v>499</v>
      </c>
      <c r="H334" s="728">
        <v>1802</v>
      </c>
      <c r="I334" s="728">
        <v>74</v>
      </c>
      <c r="J334" s="728">
        <v>223</v>
      </c>
      <c r="K334" s="728">
        <v>6662</v>
      </c>
      <c r="L334" s="608" t="s">
        <v>855</v>
      </c>
      <c r="M334" s="677">
        <v>46137.2</v>
      </c>
      <c r="N334" s="677">
        <v>67712.960000000006</v>
      </c>
      <c r="O334" s="617">
        <v>17000</v>
      </c>
      <c r="P334" s="617">
        <f>N334</f>
        <v>67712.960000000006</v>
      </c>
      <c r="Q334" s="696"/>
      <c r="R334" s="138" t="s">
        <v>449</v>
      </c>
      <c r="S334" s="138" t="s">
        <v>500</v>
      </c>
      <c r="T334" s="144">
        <v>78736</v>
      </c>
      <c r="U334" s="145"/>
      <c r="V334" s="905"/>
      <c r="W334" s="905"/>
      <c r="X334" s="905"/>
      <c r="Y334" s="905"/>
      <c r="Z334" s="893"/>
    </row>
    <row r="335" spans="2:26" ht="24" x14ac:dyDescent="0.25">
      <c r="B335" s="866"/>
      <c r="C335" s="728"/>
      <c r="D335" s="729"/>
      <c r="E335" s="728"/>
      <c r="F335" s="609"/>
      <c r="G335" s="728"/>
      <c r="H335" s="728"/>
      <c r="I335" s="728"/>
      <c r="J335" s="728"/>
      <c r="K335" s="728"/>
      <c r="L335" s="609"/>
      <c r="M335" s="677"/>
      <c r="N335" s="677"/>
      <c r="O335" s="618"/>
      <c r="P335" s="618"/>
      <c r="Q335" s="696"/>
      <c r="R335" s="138" t="s">
        <v>503</v>
      </c>
      <c r="S335" s="138" t="s">
        <v>403</v>
      </c>
      <c r="T335" s="144">
        <v>0</v>
      </c>
      <c r="U335" s="145" t="s">
        <v>844</v>
      </c>
      <c r="V335" s="905"/>
      <c r="W335" s="905"/>
      <c r="X335" s="905"/>
      <c r="Y335" s="905"/>
      <c r="Z335" s="893"/>
    </row>
    <row r="336" spans="2:26" ht="24" x14ac:dyDescent="0.25">
      <c r="B336" s="866">
        <v>230</v>
      </c>
      <c r="C336" s="728" t="s">
        <v>828</v>
      </c>
      <c r="D336" s="729" t="s">
        <v>524</v>
      </c>
      <c r="E336" s="728" t="s">
        <v>498</v>
      </c>
      <c r="F336" s="608" t="s">
        <v>1310</v>
      </c>
      <c r="G336" s="728" t="s">
        <v>499</v>
      </c>
      <c r="H336" s="728">
        <v>1802</v>
      </c>
      <c r="I336" s="728">
        <v>74</v>
      </c>
      <c r="J336" s="728">
        <v>225</v>
      </c>
      <c r="K336" s="728">
        <v>6663</v>
      </c>
      <c r="L336" s="608" t="s">
        <v>855</v>
      </c>
      <c r="M336" s="677">
        <v>46137.2</v>
      </c>
      <c r="N336" s="677">
        <v>67712.960000000006</v>
      </c>
      <c r="O336" s="617">
        <v>17000</v>
      </c>
      <c r="P336" s="617">
        <f>N336</f>
        <v>67712.960000000006</v>
      </c>
      <c r="Q336" s="696"/>
      <c r="R336" s="138" t="s">
        <v>449</v>
      </c>
      <c r="S336" s="138" t="s">
        <v>500</v>
      </c>
      <c r="T336" s="144">
        <v>78736</v>
      </c>
      <c r="U336" s="145"/>
      <c r="V336" s="905"/>
      <c r="W336" s="905"/>
      <c r="X336" s="905"/>
      <c r="Y336" s="905"/>
      <c r="Z336" s="893"/>
    </row>
    <row r="337" spans="2:26" ht="24" x14ac:dyDescent="0.25">
      <c r="B337" s="866"/>
      <c r="C337" s="728"/>
      <c r="D337" s="729"/>
      <c r="E337" s="728"/>
      <c r="F337" s="609"/>
      <c r="G337" s="728"/>
      <c r="H337" s="728"/>
      <c r="I337" s="728"/>
      <c r="J337" s="728"/>
      <c r="K337" s="728"/>
      <c r="L337" s="609"/>
      <c r="M337" s="677"/>
      <c r="N337" s="677"/>
      <c r="O337" s="618"/>
      <c r="P337" s="618"/>
      <c r="Q337" s="696"/>
      <c r="R337" s="138" t="s">
        <v>503</v>
      </c>
      <c r="S337" s="138" t="s">
        <v>403</v>
      </c>
      <c r="T337" s="144">
        <v>0</v>
      </c>
      <c r="U337" s="145" t="s">
        <v>844</v>
      </c>
      <c r="V337" s="905"/>
      <c r="W337" s="905"/>
      <c r="X337" s="905"/>
      <c r="Y337" s="905"/>
      <c r="Z337" s="893"/>
    </row>
    <row r="338" spans="2:26" ht="24" x14ac:dyDescent="0.25">
      <c r="B338" s="866">
        <v>231</v>
      </c>
      <c r="C338" s="728" t="s">
        <v>828</v>
      </c>
      <c r="D338" s="729" t="s">
        <v>525</v>
      </c>
      <c r="E338" s="728" t="s">
        <v>498</v>
      </c>
      <c r="F338" s="608" t="s">
        <v>1311</v>
      </c>
      <c r="G338" s="728" t="s">
        <v>499</v>
      </c>
      <c r="H338" s="728">
        <v>1803</v>
      </c>
      <c r="I338" s="728">
        <v>75</v>
      </c>
      <c r="J338" s="728">
        <v>1</v>
      </c>
      <c r="K338" s="728">
        <v>6664</v>
      </c>
      <c r="L338" s="608" t="s">
        <v>855</v>
      </c>
      <c r="M338" s="677">
        <v>46137.2</v>
      </c>
      <c r="N338" s="677">
        <v>67712.960000000006</v>
      </c>
      <c r="O338" s="617">
        <v>16926.899999999998</v>
      </c>
      <c r="P338" s="617">
        <f>N338</f>
        <v>67712.960000000006</v>
      </c>
      <c r="Q338" s="696"/>
      <c r="R338" s="138" t="s">
        <v>449</v>
      </c>
      <c r="S338" s="138" t="s">
        <v>500</v>
      </c>
      <c r="T338" s="144">
        <v>78736</v>
      </c>
      <c r="U338" s="145"/>
      <c r="V338" s="905"/>
      <c r="W338" s="905"/>
      <c r="X338" s="905"/>
      <c r="Y338" s="905"/>
      <c r="Z338" s="893"/>
    </row>
    <row r="339" spans="2:26" ht="24" x14ac:dyDescent="0.25">
      <c r="B339" s="866"/>
      <c r="C339" s="728"/>
      <c r="D339" s="729"/>
      <c r="E339" s="728"/>
      <c r="F339" s="609"/>
      <c r="G339" s="728"/>
      <c r="H339" s="728"/>
      <c r="I339" s="728"/>
      <c r="J339" s="728"/>
      <c r="K339" s="728"/>
      <c r="L339" s="609"/>
      <c r="M339" s="677"/>
      <c r="N339" s="677"/>
      <c r="O339" s="618"/>
      <c r="P339" s="618"/>
      <c r="Q339" s="696"/>
      <c r="R339" s="138" t="s">
        <v>503</v>
      </c>
      <c r="S339" s="138" t="s">
        <v>403</v>
      </c>
      <c r="T339" s="144">
        <v>0</v>
      </c>
      <c r="U339" s="145" t="s">
        <v>844</v>
      </c>
      <c r="V339" s="905"/>
      <c r="W339" s="905"/>
      <c r="X339" s="905"/>
      <c r="Y339" s="905"/>
      <c r="Z339" s="893"/>
    </row>
    <row r="340" spans="2:26" ht="24" x14ac:dyDescent="0.25">
      <c r="B340" s="866">
        <v>232</v>
      </c>
      <c r="C340" s="728" t="s">
        <v>828</v>
      </c>
      <c r="D340" s="729" t="s">
        <v>526</v>
      </c>
      <c r="E340" s="728" t="s">
        <v>498</v>
      </c>
      <c r="F340" s="608" t="s">
        <v>1312</v>
      </c>
      <c r="G340" s="728" t="s">
        <v>499</v>
      </c>
      <c r="H340" s="728">
        <v>1803</v>
      </c>
      <c r="I340" s="728">
        <v>75</v>
      </c>
      <c r="J340" s="728">
        <v>93</v>
      </c>
      <c r="K340" s="728">
        <v>6710</v>
      </c>
      <c r="L340" s="608" t="s">
        <v>855</v>
      </c>
      <c r="M340" s="677">
        <v>26719.25</v>
      </c>
      <c r="N340" s="677">
        <v>67712.960000000006</v>
      </c>
      <c r="O340" s="617">
        <v>17000</v>
      </c>
      <c r="P340" s="617">
        <f>N340</f>
        <v>67712.960000000006</v>
      </c>
      <c r="Q340" s="696"/>
      <c r="R340" s="138" t="s">
        <v>449</v>
      </c>
      <c r="S340" s="138" t="s">
        <v>500</v>
      </c>
      <c r="T340" s="144">
        <v>78736</v>
      </c>
      <c r="U340" s="145"/>
      <c r="V340" s="905"/>
      <c r="W340" s="905"/>
      <c r="X340" s="905"/>
      <c r="Y340" s="905"/>
      <c r="Z340" s="893"/>
    </row>
    <row r="341" spans="2:26" ht="24" x14ac:dyDescent="0.25">
      <c r="B341" s="866"/>
      <c r="C341" s="728"/>
      <c r="D341" s="729"/>
      <c r="E341" s="728"/>
      <c r="F341" s="609"/>
      <c r="G341" s="728"/>
      <c r="H341" s="728"/>
      <c r="I341" s="728"/>
      <c r="J341" s="728"/>
      <c r="K341" s="728"/>
      <c r="L341" s="609"/>
      <c r="M341" s="677"/>
      <c r="N341" s="677"/>
      <c r="O341" s="618"/>
      <c r="P341" s="618"/>
      <c r="Q341" s="696"/>
      <c r="R341" s="138" t="s">
        <v>503</v>
      </c>
      <c r="S341" s="138" t="s">
        <v>403</v>
      </c>
      <c r="T341" s="144">
        <v>0</v>
      </c>
      <c r="U341" s="145" t="s">
        <v>844</v>
      </c>
      <c r="V341" s="905"/>
      <c r="W341" s="905"/>
      <c r="X341" s="905"/>
      <c r="Y341" s="905"/>
      <c r="Z341" s="893"/>
    </row>
    <row r="342" spans="2:26" ht="24" x14ac:dyDescent="0.25">
      <c r="B342" s="866">
        <v>233</v>
      </c>
      <c r="C342" s="728" t="s">
        <v>828</v>
      </c>
      <c r="D342" s="729" t="s">
        <v>527</v>
      </c>
      <c r="E342" s="728" t="s">
        <v>498</v>
      </c>
      <c r="F342" s="608" t="s">
        <v>1313</v>
      </c>
      <c r="G342" s="728" t="s">
        <v>499</v>
      </c>
      <c r="H342" s="728">
        <v>1803</v>
      </c>
      <c r="I342" s="728">
        <v>75</v>
      </c>
      <c r="J342" s="728">
        <v>95</v>
      </c>
      <c r="K342" s="728">
        <v>6711</v>
      </c>
      <c r="L342" s="608" t="s">
        <v>855</v>
      </c>
      <c r="M342" s="677">
        <v>26719.25</v>
      </c>
      <c r="N342" s="677">
        <v>65904.350000000006</v>
      </c>
      <c r="O342" s="617">
        <v>17000</v>
      </c>
      <c r="P342" s="617">
        <f>N342</f>
        <v>65904.350000000006</v>
      </c>
      <c r="Q342" s="696"/>
      <c r="R342" s="138" t="s">
        <v>449</v>
      </c>
      <c r="S342" s="138" t="s">
        <v>500</v>
      </c>
      <c r="T342" s="144">
        <v>76190</v>
      </c>
      <c r="U342" s="145"/>
      <c r="V342" s="905"/>
      <c r="W342" s="905"/>
      <c r="X342" s="905"/>
      <c r="Y342" s="905"/>
      <c r="Z342" s="893"/>
    </row>
    <row r="343" spans="2:26" ht="24" x14ac:dyDescent="0.25">
      <c r="B343" s="866"/>
      <c r="C343" s="728"/>
      <c r="D343" s="729"/>
      <c r="E343" s="728"/>
      <c r="F343" s="609"/>
      <c r="G343" s="728"/>
      <c r="H343" s="728"/>
      <c r="I343" s="728"/>
      <c r="J343" s="728"/>
      <c r="K343" s="728"/>
      <c r="L343" s="609"/>
      <c r="M343" s="677"/>
      <c r="N343" s="677"/>
      <c r="O343" s="618"/>
      <c r="P343" s="618"/>
      <c r="Q343" s="696"/>
      <c r="R343" s="138" t="s">
        <v>503</v>
      </c>
      <c r="S343" s="138" t="s">
        <v>403</v>
      </c>
      <c r="T343" s="144">
        <v>0</v>
      </c>
      <c r="U343" s="145" t="s">
        <v>844</v>
      </c>
      <c r="V343" s="905"/>
      <c r="W343" s="905"/>
      <c r="X343" s="905"/>
      <c r="Y343" s="905"/>
      <c r="Z343" s="893"/>
    </row>
    <row r="344" spans="2:26" ht="24" x14ac:dyDescent="0.25">
      <c r="B344" s="866">
        <v>234</v>
      </c>
      <c r="C344" s="728" t="s">
        <v>828</v>
      </c>
      <c r="D344" s="729" t="s">
        <v>528</v>
      </c>
      <c r="E344" s="728" t="s">
        <v>498</v>
      </c>
      <c r="F344" s="608" t="s">
        <v>1314</v>
      </c>
      <c r="G344" s="728" t="s">
        <v>499</v>
      </c>
      <c r="H344" s="728">
        <v>1803</v>
      </c>
      <c r="I344" s="728">
        <v>75</v>
      </c>
      <c r="J344" s="728">
        <v>97</v>
      </c>
      <c r="K344" s="728">
        <v>6712</v>
      </c>
      <c r="L344" s="608" t="s">
        <v>855</v>
      </c>
      <c r="M344" s="677">
        <v>26719.25</v>
      </c>
      <c r="N344" s="677">
        <v>75086</v>
      </c>
      <c r="O344" s="617">
        <v>17000</v>
      </c>
      <c r="P344" s="617">
        <f>N344</f>
        <v>75086</v>
      </c>
      <c r="Q344" s="696"/>
      <c r="R344" s="138" t="s">
        <v>449</v>
      </c>
      <c r="S344" s="138" t="s">
        <v>500</v>
      </c>
      <c r="T344" s="144">
        <v>85325</v>
      </c>
      <c r="U344" s="145"/>
      <c r="V344" s="905"/>
      <c r="W344" s="905"/>
      <c r="X344" s="905"/>
      <c r="Y344" s="905"/>
      <c r="Z344" s="893"/>
    </row>
    <row r="345" spans="2:26" ht="24" x14ac:dyDescent="0.25">
      <c r="B345" s="866"/>
      <c r="C345" s="728"/>
      <c r="D345" s="729"/>
      <c r="E345" s="728"/>
      <c r="F345" s="609"/>
      <c r="G345" s="728"/>
      <c r="H345" s="728"/>
      <c r="I345" s="728"/>
      <c r="J345" s="728"/>
      <c r="K345" s="728"/>
      <c r="L345" s="609"/>
      <c r="M345" s="677"/>
      <c r="N345" s="677"/>
      <c r="O345" s="618"/>
      <c r="P345" s="618"/>
      <c r="Q345" s="696"/>
      <c r="R345" s="138" t="s">
        <v>503</v>
      </c>
      <c r="S345" s="138" t="s">
        <v>403</v>
      </c>
      <c r="T345" s="144">
        <v>0</v>
      </c>
      <c r="U345" s="145" t="s">
        <v>844</v>
      </c>
      <c r="V345" s="905"/>
      <c r="W345" s="905"/>
      <c r="X345" s="905"/>
      <c r="Y345" s="905"/>
      <c r="Z345" s="893"/>
    </row>
    <row r="346" spans="2:26" ht="24" x14ac:dyDescent="0.25">
      <c r="B346" s="866">
        <v>235</v>
      </c>
      <c r="C346" s="728" t="s">
        <v>828</v>
      </c>
      <c r="D346" s="729" t="s">
        <v>529</v>
      </c>
      <c r="E346" s="728" t="s">
        <v>498</v>
      </c>
      <c r="F346" s="608" t="s">
        <v>1315</v>
      </c>
      <c r="G346" s="728" t="s">
        <v>499</v>
      </c>
      <c r="H346" s="728">
        <v>1803</v>
      </c>
      <c r="I346" s="728">
        <v>75</v>
      </c>
      <c r="J346" s="728">
        <v>99</v>
      </c>
      <c r="K346" s="728">
        <v>6713</v>
      </c>
      <c r="L346" s="608" t="s">
        <v>855</v>
      </c>
      <c r="M346" s="677">
        <v>26719.25</v>
      </c>
      <c r="N346" s="677">
        <v>75086</v>
      </c>
      <c r="O346" s="617">
        <v>17000</v>
      </c>
      <c r="P346" s="617">
        <f>N346</f>
        <v>75086</v>
      </c>
      <c r="Q346" s="696"/>
      <c r="R346" s="138" t="s">
        <v>449</v>
      </c>
      <c r="S346" s="138" t="s">
        <v>500</v>
      </c>
      <c r="T346" s="144">
        <v>85325</v>
      </c>
      <c r="U346" s="145"/>
      <c r="V346" s="905"/>
      <c r="W346" s="905"/>
      <c r="X346" s="905"/>
      <c r="Y346" s="905"/>
      <c r="Z346" s="893"/>
    </row>
    <row r="347" spans="2:26" ht="24" x14ac:dyDescent="0.25">
      <c r="B347" s="866"/>
      <c r="C347" s="728"/>
      <c r="D347" s="729"/>
      <c r="E347" s="728"/>
      <c r="F347" s="609"/>
      <c r="G347" s="728"/>
      <c r="H347" s="728"/>
      <c r="I347" s="728"/>
      <c r="J347" s="728"/>
      <c r="K347" s="728"/>
      <c r="L347" s="609"/>
      <c r="M347" s="677"/>
      <c r="N347" s="677"/>
      <c r="O347" s="618"/>
      <c r="P347" s="618"/>
      <c r="Q347" s="696"/>
      <c r="R347" s="138" t="s">
        <v>503</v>
      </c>
      <c r="S347" s="138" t="s">
        <v>403</v>
      </c>
      <c r="T347" s="144">
        <v>0</v>
      </c>
      <c r="U347" s="145" t="s">
        <v>844</v>
      </c>
      <c r="V347" s="905"/>
      <c r="W347" s="905"/>
      <c r="X347" s="905"/>
      <c r="Y347" s="905"/>
      <c r="Z347" s="893"/>
    </row>
    <row r="348" spans="2:26" ht="24" x14ac:dyDescent="0.25">
      <c r="B348" s="866">
        <v>236</v>
      </c>
      <c r="C348" s="728" t="s">
        <v>828</v>
      </c>
      <c r="D348" s="729" t="s">
        <v>530</v>
      </c>
      <c r="E348" s="728" t="s">
        <v>498</v>
      </c>
      <c r="F348" s="608" t="s">
        <v>1316</v>
      </c>
      <c r="G348" s="728" t="s">
        <v>499</v>
      </c>
      <c r="H348" s="728">
        <v>1803</v>
      </c>
      <c r="I348" s="728">
        <v>75</v>
      </c>
      <c r="J348" s="728">
        <v>101</v>
      </c>
      <c r="K348" s="728">
        <v>6714</v>
      </c>
      <c r="L348" s="608" t="s">
        <v>855</v>
      </c>
      <c r="M348" s="677">
        <v>26719.25</v>
      </c>
      <c r="N348" s="677">
        <v>75086</v>
      </c>
      <c r="O348" s="617">
        <v>17000</v>
      </c>
      <c r="P348" s="617">
        <f>N348</f>
        <v>75086</v>
      </c>
      <c r="Q348" s="696"/>
      <c r="R348" s="138" t="s">
        <v>449</v>
      </c>
      <c r="S348" s="138" t="s">
        <v>500</v>
      </c>
      <c r="T348" s="144">
        <v>85325</v>
      </c>
      <c r="U348" s="145"/>
      <c r="V348" s="905"/>
      <c r="W348" s="905"/>
      <c r="X348" s="905"/>
      <c r="Y348" s="905"/>
      <c r="Z348" s="893"/>
    </row>
    <row r="349" spans="2:26" ht="24" x14ac:dyDescent="0.25">
      <c r="B349" s="866"/>
      <c r="C349" s="728"/>
      <c r="D349" s="729"/>
      <c r="E349" s="728"/>
      <c r="F349" s="609"/>
      <c r="G349" s="728"/>
      <c r="H349" s="728"/>
      <c r="I349" s="728"/>
      <c r="J349" s="728"/>
      <c r="K349" s="728"/>
      <c r="L349" s="609"/>
      <c r="M349" s="677"/>
      <c r="N349" s="677"/>
      <c r="O349" s="618"/>
      <c r="P349" s="618"/>
      <c r="Q349" s="696"/>
      <c r="R349" s="138" t="s">
        <v>503</v>
      </c>
      <c r="S349" s="138" t="s">
        <v>403</v>
      </c>
      <c r="T349" s="144">
        <v>0</v>
      </c>
      <c r="U349" s="145" t="s">
        <v>844</v>
      </c>
      <c r="V349" s="905"/>
      <c r="W349" s="905"/>
      <c r="X349" s="905"/>
      <c r="Y349" s="905"/>
      <c r="Z349" s="893"/>
    </row>
    <row r="350" spans="2:26" ht="24" x14ac:dyDescent="0.25">
      <c r="B350" s="866">
        <v>237</v>
      </c>
      <c r="C350" s="728" t="s">
        <v>828</v>
      </c>
      <c r="D350" s="729" t="s">
        <v>531</v>
      </c>
      <c r="E350" s="728" t="s">
        <v>498</v>
      </c>
      <c r="F350" s="608" t="s">
        <v>1317</v>
      </c>
      <c r="G350" s="728" t="s">
        <v>499</v>
      </c>
      <c r="H350" s="728">
        <v>1803</v>
      </c>
      <c r="I350" s="728">
        <v>75</v>
      </c>
      <c r="J350" s="728">
        <v>103</v>
      </c>
      <c r="K350" s="728">
        <v>6715</v>
      </c>
      <c r="L350" s="608" t="s">
        <v>855</v>
      </c>
      <c r="M350" s="677">
        <v>26719.25</v>
      </c>
      <c r="N350" s="677">
        <v>75086</v>
      </c>
      <c r="O350" s="617">
        <v>16926.899999999998</v>
      </c>
      <c r="P350" s="617">
        <f>N350</f>
        <v>75086</v>
      </c>
      <c r="Q350" s="696"/>
      <c r="R350" s="138" t="s">
        <v>449</v>
      </c>
      <c r="S350" s="138" t="s">
        <v>500</v>
      </c>
      <c r="T350" s="144">
        <v>85325</v>
      </c>
      <c r="U350" s="145"/>
      <c r="V350" s="905"/>
      <c r="W350" s="905"/>
      <c r="X350" s="905"/>
      <c r="Y350" s="905"/>
      <c r="Z350" s="893"/>
    </row>
    <row r="351" spans="2:26" ht="24.75" thickBot="1" x14ac:dyDescent="0.3">
      <c r="B351" s="866"/>
      <c r="C351" s="728"/>
      <c r="D351" s="729"/>
      <c r="E351" s="728"/>
      <c r="F351" s="609"/>
      <c r="G351" s="728"/>
      <c r="H351" s="728"/>
      <c r="I351" s="728"/>
      <c r="J351" s="728"/>
      <c r="K351" s="728"/>
      <c r="L351" s="609"/>
      <c r="M351" s="677"/>
      <c r="N351" s="677"/>
      <c r="O351" s="618"/>
      <c r="P351" s="618"/>
      <c r="Q351" s="696"/>
      <c r="R351" s="138" t="s">
        <v>503</v>
      </c>
      <c r="S351" s="138" t="s">
        <v>403</v>
      </c>
      <c r="T351" s="144">
        <v>0</v>
      </c>
      <c r="U351" s="145" t="s">
        <v>844</v>
      </c>
      <c r="V351" s="905"/>
      <c r="W351" s="905"/>
      <c r="X351" s="905"/>
      <c r="Y351" s="905"/>
      <c r="Z351" s="893"/>
    </row>
    <row r="352" spans="2:26" s="239" customFormat="1" ht="36" x14ac:dyDescent="0.25">
      <c r="B352" s="866">
        <v>238</v>
      </c>
      <c r="C352" s="728" t="s">
        <v>828</v>
      </c>
      <c r="D352" s="729" t="s">
        <v>532</v>
      </c>
      <c r="E352" s="728" t="s">
        <v>498</v>
      </c>
      <c r="F352" s="608" t="s">
        <v>1318</v>
      </c>
      <c r="G352" s="728" t="s">
        <v>499</v>
      </c>
      <c r="H352" s="728">
        <v>1801</v>
      </c>
      <c r="I352" s="728">
        <v>73</v>
      </c>
      <c r="J352" s="728">
        <v>39</v>
      </c>
      <c r="K352" s="728">
        <v>6457</v>
      </c>
      <c r="L352" s="728" t="s">
        <v>853</v>
      </c>
      <c r="M352" s="677">
        <v>35473.83</v>
      </c>
      <c r="N352" s="677">
        <v>47146.12</v>
      </c>
      <c r="O352" s="617">
        <v>17000</v>
      </c>
      <c r="P352" s="677">
        <f>O352</f>
        <v>17000</v>
      </c>
      <c r="Q352" s="696"/>
      <c r="R352" s="138" t="s">
        <v>449</v>
      </c>
      <c r="S352" s="138" t="s">
        <v>450</v>
      </c>
      <c r="T352" s="144">
        <v>69407.360000000001</v>
      </c>
      <c r="U352" s="258" t="s">
        <v>1338</v>
      </c>
      <c r="V352" s="119"/>
      <c r="W352" s="120"/>
      <c r="X352" s="120"/>
      <c r="Y352" s="259"/>
      <c r="Z352" s="121"/>
    </row>
    <row r="353" spans="2:26" s="239" customFormat="1" ht="24" x14ac:dyDescent="0.25">
      <c r="B353" s="866"/>
      <c r="C353" s="728"/>
      <c r="D353" s="729"/>
      <c r="E353" s="728"/>
      <c r="F353" s="609"/>
      <c r="G353" s="728"/>
      <c r="H353" s="728"/>
      <c r="I353" s="728"/>
      <c r="J353" s="728"/>
      <c r="K353" s="728"/>
      <c r="L353" s="728"/>
      <c r="M353" s="677"/>
      <c r="N353" s="677"/>
      <c r="O353" s="618"/>
      <c r="P353" s="677"/>
      <c r="Q353" s="696"/>
      <c r="R353" s="138" t="s">
        <v>503</v>
      </c>
      <c r="S353" s="138" t="s">
        <v>403</v>
      </c>
      <c r="T353" s="144">
        <v>0</v>
      </c>
      <c r="U353" s="258" t="s">
        <v>844</v>
      </c>
      <c r="V353" s="236"/>
      <c r="W353" s="260"/>
      <c r="X353" s="260"/>
      <c r="Y353" s="237"/>
      <c r="Z353" s="261"/>
    </row>
    <row r="354" spans="2:26" s="239" customFormat="1" ht="36" x14ac:dyDescent="0.25">
      <c r="B354" s="866">
        <v>239</v>
      </c>
      <c r="C354" s="728" t="s">
        <v>828</v>
      </c>
      <c r="D354" s="729" t="s">
        <v>533</v>
      </c>
      <c r="E354" s="728" t="s">
        <v>498</v>
      </c>
      <c r="F354" s="608" t="s">
        <v>1320</v>
      </c>
      <c r="G354" s="728" t="s">
        <v>499</v>
      </c>
      <c r="H354" s="728">
        <v>1801</v>
      </c>
      <c r="I354" s="728">
        <v>73</v>
      </c>
      <c r="J354" s="728">
        <v>41</v>
      </c>
      <c r="K354" s="728">
        <v>6458</v>
      </c>
      <c r="L354" s="608" t="s">
        <v>853</v>
      </c>
      <c r="M354" s="677">
        <v>35473.83</v>
      </c>
      <c r="N354" s="677">
        <v>47146.12</v>
      </c>
      <c r="O354" s="617">
        <v>17000</v>
      </c>
      <c r="P354" s="617">
        <f>O354</f>
        <v>17000</v>
      </c>
      <c r="Q354" s="696"/>
      <c r="R354" s="138" t="s">
        <v>449</v>
      </c>
      <c r="S354" s="138" t="s">
        <v>450</v>
      </c>
      <c r="T354" s="144">
        <v>69407.360000000001</v>
      </c>
      <c r="U354" s="258" t="s">
        <v>1338</v>
      </c>
      <c r="V354" s="236"/>
      <c r="W354" s="260"/>
      <c r="X354" s="260"/>
      <c r="Y354" s="237"/>
      <c r="Z354" s="261"/>
    </row>
    <row r="355" spans="2:26" s="239" customFormat="1" ht="24" x14ac:dyDescent="0.25">
      <c r="B355" s="866"/>
      <c r="C355" s="728"/>
      <c r="D355" s="729"/>
      <c r="E355" s="728"/>
      <c r="F355" s="609"/>
      <c r="G355" s="728"/>
      <c r="H355" s="728"/>
      <c r="I355" s="728"/>
      <c r="J355" s="728"/>
      <c r="K355" s="728"/>
      <c r="L355" s="609"/>
      <c r="M355" s="677"/>
      <c r="N355" s="677"/>
      <c r="O355" s="618"/>
      <c r="P355" s="618"/>
      <c r="Q355" s="696"/>
      <c r="R355" s="138" t="s">
        <v>503</v>
      </c>
      <c r="S355" s="138" t="s">
        <v>403</v>
      </c>
      <c r="T355" s="144">
        <v>0</v>
      </c>
      <c r="U355" s="258" t="s">
        <v>844</v>
      </c>
      <c r="V355" s="236"/>
      <c r="W355" s="260"/>
      <c r="X355" s="260"/>
      <c r="Y355" s="237"/>
      <c r="Z355" s="261"/>
    </row>
    <row r="356" spans="2:26" s="239" customFormat="1" ht="36" x14ac:dyDescent="0.25">
      <c r="B356" s="866">
        <v>240</v>
      </c>
      <c r="C356" s="728" t="s">
        <v>828</v>
      </c>
      <c r="D356" s="729" t="s">
        <v>534</v>
      </c>
      <c r="E356" s="728" t="s">
        <v>498</v>
      </c>
      <c r="F356" s="608" t="s">
        <v>1321</v>
      </c>
      <c r="G356" s="728" t="s">
        <v>499</v>
      </c>
      <c r="H356" s="728">
        <v>1801</v>
      </c>
      <c r="I356" s="728">
        <v>73</v>
      </c>
      <c r="J356" s="728">
        <v>43</v>
      </c>
      <c r="K356" s="728">
        <v>6459</v>
      </c>
      <c r="L356" s="608" t="s">
        <v>853</v>
      </c>
      <c r="M356" s="677">
        <v>35473.83</v>
      </c>
      <c r="N356" s="677">
        <v>47146.12</v>
      </c>
      <c r="O356" s="617">
        <v>17000</v>
      </c>
      <c r="P356" s="617">
        <f>O356</f>
        <v>17000</v>
      </c>
      <c r="Q356" s="696"/>
      <c r="R356" s="138" t="s">
        <v>449</v>
      </c>
      <c r="S356" s="138" t="s">
        <v>450</v>
      </c>
      <c r="T356" s="144">
        <v>69407.360000000001</v>
      </c>
      <c r="U356" s="258" t="s">
        <v>1338</v>
      </c>
      <c r="V356" s="236"/>
      <c r="W356" s="260"/>
      <c r="X356" s="260"/>
      <c r="Y356" s="237"/>
      <c r="Z356" s="261"/>
    </row>
    <row r="357" spans="2:26" s="239" customFormat="1" ht="24" x14ac:dyDescent="0.25">
      <c r="B357" s="866"/>
      <c r="C357" s="728"/>
      <c r="D357" s="729"/>
      <c r="E357" s="728"/>
      <c r="F357" s="609"/>
      <c r="G357" s="728"/>
      <c r="H357" s="728"/>
      <c r="I357" s="728"/>
      <c r="J357" s="728"/>
      <c r="K357" s="728"/>
      <c r="L357" s="609"/>
      <c r="M357" s="677"/>
      <c r="N357" s="677"/>
      <c r="O357" s="618"/>
      <c r="P357" s="618"/>
      <c r="Q357" s="696"/>
      <c r="R357" s="138" t="s">
        <v>503</v>
      </c>
      <c r="S357" s="138" t="s">
        <v>403</v>
      </c>
      <c r="T357" s="144">
        <v>0</v>
      </c>
      <c r="U357" s="258" t="s">
        <v>844</v>
      </c>
      <c r="V357" s="236"/>
      <c r="W357" s="260"/>
      <c r="X357" s="260"/>
      <c r="Y357" s="237"/>
      <c r="Z357" s="261"/>
    </row>
    <row r="358" spans="2:26" s="239" customFormat="1" ht="36" x14ac:dyDescent="0.25">
      <c r="B358" s="866">
        <v>241</v>
      </c>
      <c r="C358" s="728" t="s">
        <v>828</v>
      </c>
      <c r="D358" s="729" t="s">
        <v>535</v>
      </c>
      <c r="E358" s="728" t="s">
        <v>498</v>
      </c>
      <c r="F358" s="608" t="s">
        <v>1319</v>
      </c>
      <c r="G358" s="728" t="s">
        <v>499</v>
      </c>
      <c r="H358" s="728">
        <v>1801</v>
      </c>
      <c r="I358" s="728">
        <v>73</v>
      </c>
      <c r="J358" s="728">
        <v>45</v>
      </c>
      <c r="K358" s="728">
        <v>6460</v>
      </c>
      <c r="L358" s="608" t="s">
        <v>853</v>
      </c>
      <c r="M358" s="677">
        <v>35473.83</v>
      </c>
      <c r="N358" s="677">
        <v>47146.12</v>
      </c>
      <c r="O358" s="617">
        <v>17000</v>
      </c>
      <c r="P358" s="617">
        <f>O358</f>
        <v>17000</v>
      </c>
      <c r="Q358" s="696"/>
      <c r="R358" s="138" t="s">
        <v>449</v>
      </c>
      <c r="S358" s="138" t="s">
        <v>450</v>
      </c>
      <c r="T358" s="144">
        <v>69407.360000000001</v>
      </c>
      <c r="U358" s="258" t="s">
        <v>1338</v>
      </c>
      <c r="V358" s="236"/>
      <c r="W358" s="260"/>
      <c r="X358" s="260"/>
      <c r="Y358" s="237"/>
      <c r="Z358" s="261"/>
    </row>
    <row r="359" spans="2:26" s="239" customFormat="1" ht="24" x14ac:dyDescent="0.25">
      <c r="B359" s="866"/>
      <c r="C359" s="728"/>
      <c r="D359" s="729"/>
      <c r="E359" s="728"/>
      <c r="F359" s="609"/>
      <c r="G359" s="728"/>
      <c r="H359" s="728"/>
      <c r="I359" s="728"/>
      <c r="J359" s="728"/>
      <c r="K359" s="728"/>
      <c r="L359" s="609"/>
      <c r="M359" s="677"/>
      <c r="N359" s="677"/>
      <c r="O359" s="618"/>
      <c r="P359" s="618"/>
      <c r="Q359" s="696"/>
      <c r="R359" s="138" t="s">
        <v>503</v>
      </c>
      <c r="S359" s="138" t="s">
        <v>403</v>
      </c>
      <c r="T359" s="144">
        <v>0</v>
      </c>
      <c r="U359" s="258" t="s">
        <v>844</v>
      </c>
      <c r="V359" s="236"/>
      <c r="W359" s="260"/>
      <c r="X359" s="260"/>
      <c r="Y359" s="237"/>
      <c r="Z359" s="261"/>
    </row>
    <row r="360" spans="2:26" s="239" customFormat="1" ht="36" x14ac:dyDescent="0.25">
      <c r="B360" s="866">
        <v>242</v>
      </c>
      <c r="C360" s="728" t="s">
        <v>828</v>
      </c>
      <c r="D360" s="729" t="s">
        <v>536</v>
      </c>
      <c r="E360" s="728" t="s">
        <v>498</v>
      </c>
      <c r="F360" s="608" t="s">
        <v>1322</v>
      </c>
      <c r="G360" s="728" t="s">
        <v>499</v>
      </c>
      <c r="H360" s="728">
        <v>1801</v>
      </c>
      <c r="I360" s="728">
        <v>73</v>
      </c>
      <c r="J360" s="728">
        <v>47</v>
      </c>
      <c r="K360" s="728">
        <v>6461</v>
      </c>
      <c r="L360" s="608" t="s">
        <v>853</v>
      </c>
      <c r="M360" s="677">
        <v>35473.83</v>
      </c>
      <c r="N360" s="677">
        <v>47146.12</v>
      </c>
      <c r="O360" s="617">
        <v>17000</v>
      </c>
      <c r="P360" s="617">
        <f>O360</f>
        <v>17000</v>
      </c>
      <c r="Q360" s="696"/>
      <c r="R360" s="138" t="s">
        <v>449</v>
      </c>
      <c r="S360" s="138" t="s">
        <v>450</v>
      </c>
      <c r="T360" s="144">
        <v>69407.360000000001</v>
      </c>
      <c r="U360" s="258" t="s">
        <v>1338</v>
      </c>
      <c r="V360" s="236"/>
      <c r="W360" s="260"/>
      <c r="X360" s="260"/>
      <c r="Y360" s="237"/>
      <c r="Z360" s="261"/>
    </row>
    <row r="361" spans="2:26" s="239" customFormat="1" ht="24" x14ac:dyDescent="0.25">
      <c r="B361" s="866"/>
      <c r="C361" s="728"/>
      <c r="D361" s="729"/>
      <c r="E361" s="728"/>
      <c r="F361" s="609"/>
      <c r="G361" s="728"/>
      <c r="H361" s="728"/>
      <c r="I361" s="728"/>
      <c r="J361" s="728"/>
      <c r="K361" s="728"/>
      <c r="L361" s="609"/>
      <c r="M361" s="677"/>
      <c r="N361" s="677"/>
      <c r="O361" s="618"/>
      <c r="P361" s="618"/>
      <c r="Q361" s="696"/>
      <c r="R361" s="138" t="s">
        <v>503</v>
      </c>
      <c r="S361" s="138" t="s">
        <v>403</v>
      </c>
      <c r="T361" s="144">
        <v>0</v>
      </c>
      <c r="U361" s="258" t="s">
        <v>844</v>
      </c>
      <c r="V361" s="236"/>
      <c r="W361" s="260"/>
      <c r="X361" s="260"/>
      <c r="Y361" s="237"/>
      <c r="Z361" s="261"/>
    </row>
    <row r="362" spans="2:26" s="239" customFormat="1" ht="36" x14ac:dyDescent="0.25">
      <c r="B362" s="866">
        <v>243</v>
      </c>
      <c r="C362" s="728" t="s">
        <v>828</v>
      </c>
      <c r="D362" s="729" t="s">
        <v>537</v>
      </c>
      <c r="E362" s="728" t="s">
        <v>498</v>
      </c>
      <c r="F362" s="608" t="s">
        <v>1323</v>
      </c>
      <c r="G362" s="728" t="s">
        <v>499</v>
      </c>
      <c r="H362" s="728">
        <v>1801</v>
      </c>
      <c r="I362" s="728">
        <v>73</v>
      </c>
      <c r="J362" s="728">
        <v>89</v>
      </c>
      <c r="K362" s="728">
        <v>6482</v>
      </c>
      <c r="L362" s="608" t="s">
        <v>853</v>
      </c>
      <c r="M362" s="677">
        <v>61254.09</v>
      </c>
      <c r="N362" s="677">
        <v>46945.87</v>
      </c>
      <c r="O362" s="617">
        <v>16926.899999999998</v>
      </c>
      <c r="P362" s="617">
        <f>O362</f>
        <v>16926.899999999998</v>
      </c>
      <c r="Q362" s="696"/>
      <c r="R362" s="138" t="s">
        <v>449</v>
      </c>
      <c r="S362" s="138" t="s">
        <v>450</v>
      </c>
      <c r="T362" s="144">
        <v>69108.91</v>
      </c>
      <c r="U362" s="258" t="s">
        <v>1338</v>
      </c>
      <c r="V362" s="236"/>
      <c r="W362" s="260"/>
      <c r="X362" s="260"/>
      <c r="Y362" s="237"/>
      <c r="Z362" s="261"/>
    </row>
    <row r="363" spans="2:26" s="239" customFormat="1" ht="24" x14ac:dyDescent="0.25">
      <c r="B363" s="866"/>
      <c r="C363" s="728"/>
      <c r="D363" s="729"/>
      <c r="E363" s="728"/>
      <c r="F363" s="609"/>
      <c r="G363" s="728"/>
      <c r="H363" s="728"/>
      <c r="I363" s="728"/>
      <c r="J363" s="728"/>
      <c r="K363" s="728"/>
      <c r="L363" s="609"/>
      <c r="M363" s="677"/>
      <c r="N363" s="677"/>
      <c r="O363" s="618"/>
      <c r="P363" s="618"/>
      <c r="Q363" s="696"/>
      <c r="R363" s="138" t="s">
        <v>503</v>
      </c>
      <c r="S363" s="138" t="s">
        <v>403</v>
      </c>
      <c r="T363" s="144">
        <v>0</v>
      </c>
      <c r="U363" s="258" t="s">
        <v>844</v>
      </c>
      <c r="V363" s="236"/>
      <c r="W363" s="260"/>
      <c r="X363" s="260"/>
      <c r="Y363" s="237"/>
      <c r="Z363" s="261"/>
    </row>
    <row r="364" spans="2:26" s="239" customFormat="1" ht="36" x14ac:dyDescent="0.25">
      <c r="B364" s="866">
        <v>244</v>
      </c>
      <c r="C364" s="728" t="s">
        <v>828</v>
      </c>
      <c r="D364" s="729" t="s">
        <v>538</v>
      </c>
      <c r="E364" s="728" t="s">
        <v>498</v>
      </c>
      <c r="F364" s="608" t="s">
        <v>1324</v>
      </c>
      <c r="G364" s="728" t="s">
        <v>499</v>
      </c>
      <c r="H364" s="728">
        <v>1801</v>
      </c>
      <c r="I364" s="728">
        <v>73</v>
      </c>
      <c r="J364" s="728">
        <v>91</v>
      </c>
      <c r="K364" s="728">
        <v>6483</v>
      </c>
      <c r="L364" s="608" t="s">
        <v>853</v>
      </c>
      <c r="M364" s="677">
        <v>61254.09</v>
      </c>
      <c r="N364" s="677">
        <v>47146.12</v>
      </c>
      <c r="O364" s="617">
        <v>17000</v>
      </c>
      <c r="P364" s="617">
        <f>O364</f>
        <v>17000</v>
      </c>
      <c r="Q364" s="696"/>
      <c r="R364" s="138" t="s">
        <v>449</v>
      </c>
      <c r="S364" s="138" t="s">
        <v>450</v>
      </c>
      <c r="T364" s="144">
        <v>69407.360000000001</v>
      </c>
      <c r="U364" s="258" t="s">
        <v>1338</v>
      </c>
      <c r="V364" s="236"/>
      <c r="W364" s="260"/>
      <c r="X364" s="260"/>
      <c r="Y364" s="237"/>
      <c r="Z364" s="261"/>
    </row>
    <row r="365" spans="2:26" s="239" customFormat="1" ht="24" x14ac:dyDescent="0.25">
      <c r="B365" s="866"/>
      <c r="C365" s="728"/>
      <c r="D365" s="729"/>
      <c r="E365" s="728"/>
      <c r="F365" s="609"/>
      <c r="G365" s="728"/>
      <c r="H365" s="728"/>
      <c r="I365" s="728"/>
      <c r="J365" s="728"/>
      <c r="K365" s="728"/>
      <c r="L365" s="609"/>
      <c r="M365" s="677"/>
      <c r="N365" s="677"/>
      <c r="O365" s="618"/>
      <c r="P365" s="618"/>
      <c r="Q365" s="696"/>
      <c r="R365" s="138" t="s">
        <v>503</v>
      </c>
      <c r="S365" s="138" t="s">
        <v>403</v>
      </c>
      <c r="T365" s="144">
        <v>0</v>
      </c>
      <c r="U365" s="258" t="s">
        <v>844</v>
      </c>
      <c r="V365" s="236"/>
      <c r="W365" s="260"/>
      <c r="X365" s="260"/>
      <c r="Y365" s="237"/>
      <c r="Z365" s="261"/>
    </row>
    <row r="366" spans="2:26" s="239" customFormat="1" ht="36" x14ac:dyDescent="0.25">
      <c r="B366" s="866">
        <v>245</v>
      </c>
      <c r="C366" s="728" t="s">
        <v>828</v>
      </c>
      <c r="D366" s="729" t="s">
        <v>539</v>
      </c>
      <c r="E366" s="728" t="s">
        <v>498</v>
      </c>
      <c r="F366" s="608" t="s">
        <v>1325</v>
      </c>
      <c r="G366" s="728" t="s">
        <v>499</v>
      </c>
      <c r="H366" s="728">
        <v>1801</v>
      </c>
      <c r="I366" s="728">
        <v>73</v>
      </c>
      <c r="J366" s="728">
        <v>93</v>
      </c>
      <c r="K366" s="728">
        <v>6484</v>
      </c>
      <c r="L366" s="608" t="s">
        <v>853</v>
      </c>
      <c r="M366" s="677">
        <v>61254.09</v>
      </c>
      <c r="N366" s="677">
        <v>47146.12</v>
      </c>
      <c r="O366" s="617">
        <v>17000</v>
      </c>
      <c r="P366" s="617">
        <f>O366</f>
        <v>17000</v>
      </c>
      <c r="Q366" s="696"/>
      <c r="R366" s="138" t="s">
        <v>449</v>
      </c>
      <c r="S366" s="138" t="s">
        <v>450</v>
      </c>
      <c r="T366" s="144">
        <v>69407.360000000001</v>
      </c>
      <c r="U366" s="258" t="s">
        <v>1338</v>
      </c>
      <c r="V366" s="236"/>
      <c r="W366" s="260"/>
      <c r="X366" s="260"/>
      <c r="Y366" s="237"/>
      <c r="Z366" s="261"/>
    </row>
    <row r="367" spans="2:26" s="239" customFormat="1" ht="24" x14ac:dyDescent="0.25">
      <c r="B367" s="866"/>
      <c r="C367" s="728"/>
      <c r="D367" s="729"/>
      <c r="E367" s="728"/>
      <c r="F367" s="609"/>
      <c r="G367" s="728"/>
      <c r="H367" s="728"/>
      <c r="I367" s="728"/>
      <c r="J367" s="728"/>
      <c r="K367" s="728"/>
      <c r="L367" s="609"/>
      <c r="M367" s="677"/>
      <c r="N367" s="677"/>
      <c r="O367" s="618"/>
      <c r="P367" s="618"/>
      <c r="Q367" s="696"/>
      <c r="R367" s="138" t="s">
        <v>503</v>
      </c>
      <c r="S367" s="138" t="s">
        <v>403</v>
      </c>
      <c r="T367" s="144">
        <v>0</v>
      </c>
      <c r="U367" s="258" t="s">
        <v>844</v>
      </c>
      <c r="V367" s="236"/>
      <c r="W367" s="260"/>
      <c r="X367" s="260"/>
      <c r="Y367" s="237"/>
      <c r="Z367" s="261"/>
    </row>
    <row r="368" spans="2:26" s="239" customFormat="1" ht="36" x14ac:dyDescent="0.25">
      <c r="B368" s="866">
        <v>246</v>
      </c>
      <c r="C368" s="728" t="s">
        <v>828</v>
      </c>
      <c r="D368" s="729" t="s">
        <v>540</v>
      </c>
      <c r="E368" s="728" t="s">
        <v>498</v>
      </c>
      <c r="F368" s="608" t="s">
        <v>1326</v>
      </c>
      <c r="G368" s="728" t="s">
        <v>499</v>
      </c>
      <c r="H368" s="728">
        <v>1801</v>
      </c>
      <c r="I368" s="728">
        <v>73</v>
      </c>
      <c r="J368" s="728">
        <v>95</v>
      </c>
      <c r="K368" s="728">
        <v>6485</v>
      </c>
      <c r="L368" s="608" t="s">
        <v>853</v>
      </c>
      <c r="M368" s="677">
        <v>61254.09</v>
      </c>
      <c r="N368" s="677">
        <v>47146.12</v>
      </c>
      <c r="O368" s="617">
        <v>17000</v>
      </c>
      <c r="P368" s="617">
        <f>O368</f>
        <v>17000</v>
      </c>
      <c r="Q368" s="696"/>
      <c r="R368" s="138" t="s">
        <v>449</v>
      </c>
      <c r="S368" s="138" t="s">
        <v>450</v>
      </c>
      <c r="T368" s="144">
        <v>69407.360000000001</v>
      </c>
      <c r="U368" s="258" t="s">
        <v>1338</v>
      </c>
      <c r="V368" s="236"/>
      <c r="W368" s="260"/>
      <c r="X368" s="260"/>
      <c r="Y368" s="237"/>
      <c r="Z368" s="261"/>
    </row>
    <row r="369" spans="2:26" s="239" customFormat="1" ht="24" x14ac:dyDescent="0.25">
      <c r="B369" s="866"/>
      <c r="C369" s="728"/>
      <c r="D369" s="729"/>
      <c r="E369" s="728"/>
      <c r="F369" s="609"/>
      <c r="G369" s="728"/>
      <c r="H369" s="728"/>
      <c r="I369" s="728"/>
      <c r="J369" s="728"/>
      <c r="K369" s="728"/>
      <c r="L369" s="609"/>
      <c r="M369" s="677"/>
      <c r="N369" s="677"/>
      <c r="O369" s="618"/>
      <c r="P369" s="618"/>
      <c r="Q369" s="696"/>
      <c r="R369" s="138" t="s">
        <v>503</v>
      </c>
      <c r="S369" s="138" t="s">
        <v>403</v>
      </c>
      <c r="T369" s="144">
        <v>0</v>
      </c>
      <c r="U369" s="258" t="s">
        <v>844</v>
      </c>
      <c r="V369" s="236"/>
      <c r="W369" s="260"/>
      <c r="X369" s="260"/>
      <c r="Y369" s="237"/>
      <c r="Z369" s="261"/>
    </row>
    <row r="370" spans="2:26" s="239" customFormat="1" ht="36" x14ac:dyDescent="0.25">
      <c r="B370" s="866">
        <v>247</v>
      </c>
      <c r="C370" s="728" t="s">
        <v>828</v>
      </c>
      <c r="D370" s="729" t="s">
        <v>541</v>
      </c>
      <c r="E370" s="728" t="s">
        <v>498</v>
      </c>
      <c r="F370" s="608" t="s">
        <v>1327</v>
      </c>
      <c r="G370" s="728" t="s">
        <v>499</v>
      </c>
      <c r="H370" s="728">
        <v>1801</v>
      </c>
      <c r="I370" s="728">
        <v>73</v>
      </c>
      <c r="J370" s="728">
        <v>97</v>
      </c>
      <c r="K370" s="728">
        <v>6486</v>
      </c>
      <c r="L370" s="608" t="s">
        <v>853</v>
      </c>
      <c r="M370" s="677">
        <v>61254.09</v>
      </c>
      <c r="N370" s="677">
        <v>47146.12</v>
      </c>
      <c r="O370" s="617">
        <v>17000</v>
      </c>
      <c r="P370" s="617">
        <f>O370</f>
        <v>17000</v>
      </c>
      <c r="Q370" s="696"/>
      <c r="R370" s="138" t="s">
        <v>449</v>
      </c>
      <c r="S370" s="138" t="s">
        <v>450</v>
      </c>
      <c r="T370" s="144">
        <v>69407.360000000001</v>
      </c>
      <c r="U370" s="258" t="s">
        <v>1338</v>
      </c>
      <c r="V370" s="236"/>
      <c r="W370" s="260"/>
      <c r="X370" s="260"/>
      <c r="Y370" s="237"/>
      <c r="Z370" s="261"/>
    </row>
    <row r="371" spans="2:26" s="239" customFormat="1" ht="24" x14ac:dyDescent="0.25">
      <c r="B371" s="866"/>
      <c r="C371" s="728"/>
      <c r="D371" s="729"/>
      <c r="E371" s="728"/>
      <c r="F371" s="609"/>
      <c r="G371" s="728"/>
      <c r="H371" s="728"/>
      <c r="I371" s="728"/>
      <c r="J371" s="728"/>
      <c r="K371" s="728"/>
      <c r="L371" s="609"/>
      <c r="M371" s="677"/>
      <c r="N371" s="677"/>
      <c r="O371" s="618"/>
      <c r="P371" s="618"/>
      <c r="Q371" s="696"/>
      <c r="R371" s="138" t="s">
        <v>503</v>
      </c>
      <c r="S371" s="138" t="s">
        <v>403</v>
      </c>
      <c r="T371" s="144">
        <v>0</v>
      </c>
      <c r="U371" s="258" t="s">
        <v>844</v>
      </c>
      <c r="V371" s="236"/>
      <c r="W371" s="260"/>
      <c r="X371" s="260"/>
      <c r="Y371" s="237"/>
      <c r="Z371" s="261"/>
    </row>
    <row r="372" spans="2:26" s="239" customFormat="1" ht="36" x14ac:dyDescent="0.25">
      <c r="B372" s="866">
        <v>248</v>
      </c>
      <c r="C372" s="728" t="s">
        <v>828</v>
      </c>
      <c r="D372" s="729" t="s">
        <v>542</v>
      </c>
      <c r="E372" s="728" t="s">
        <v>498</v>
      </c>
      <c r="F372" s="608" t="s">
        <v>1328</v>
      </c>
      <c r="G372" s="728" t="s">
        <v>499</v>
      </c>
      <c r="H372" s="728">
        <v>1801</v>
      </c>
      <c r="I372" s="728">
        <v>73</v>
      </c>
      <c r="J372" s="728">
        <v>99</v>
      </c>
      <c r="K372" s="728">
        <v>6487</v>
      </c>
      <c r="L372" s="608" t="s">
        <v>853</v>
      </c>
      <c r="M372" s="677">
        <v>61254.09</v>
      </c>
      <c r="N372" s="677">
        <v>47146.12</v>
      </c>
      <c r="O372" s="617">
        <v>17000</v>
      </c>
      <c r="P372" s="617">
        <f>O372</f>
        <v>17000</v>
      </c>
      <c r="Q372" s="696"/>
      <c r="R372" s="138" t="s">
        <v>449</v>
      </c>
      <c r="S372" s="138" t="s">
        <v>450</v>
      </c>
      <c r="T372" s="144">
        <v>69407.360000000001</v>
      </c>
      <c r="U372" s="258" t="s">
        <v>1338</v>
      </c>
      <c r="V372" s="236"/>
      <c r="W372" s="260"/>
      <c r="X372" s="260"/>
      <c r="Y372" s="237"/>
      <c r="Z372" s="261"/>
    </row>
    <row r="373" spans="2:26" s="239" customFormat="1" ht="24" x14ac:dyDescent="0.25">
      <c r="B373" s="866"/>
      <c r="C373" s="728"/>
      <c r="D373" s="729"/>
      <c r="E373" s="728"/>
      <c r="F373" s="609"/>
      <c r="G373" s="728"/>
      <c r="H373" s="728"/>
      <c r="I373" s="728"/>
      <c r="J373" s="728"/>
      <c r="K373" s="728"/>
      <c r="L373" s="609"/>
      <c r="M373" s="677"/>
      <c r="N373" s="677"/>
      <c r="O373" s="618"/>
      <c r="P373" s="618"/>
      <c r="Q373" s="696"/>
      <c r="R373" s="138" t="s">
        <v>503</v>
      </c>
      <c r="S373" s="138" t="s">
        <v>403</v>
      </c>
      <c r="T373" s="144">
        <v>0</v>
      </c>
      <c r="U373" s="258" t="s">
        <v>844</v>
      </c>
      <c r="V373" s="236"/>
      <c r="W373" s="260"/>
      <c r="X373" s="260"/>
      <c r="Y373" s="237"/>
      <c r="Z373" s="261"/>
    </row>
    <row r="374" spans="2:26" s="239" customFormat="1" ht="36" x14ac:dyDescent="0.25">
      <c r="B374" s="866">
        <v>249</v>
      </c>
      <c r="C374" s="728" t="s">
        <v>828</v>
      </c>
      <c r="D374" s="729" t="s">
        <v>543</v>
      </c>
      <c r="E374" s="728" t="s">
        <v>498</v>
      </c>
      <c r="F374" s="608" t="s">
        <v>1329</v>
      </c>
      <c r="G374" s="728" t="s">
        <v>499</v>
      </c>
      <c r="H374" s="728">
        <v>1801</v>
      </c>
      <c r="I374" s="728">
        <v>73</v>
      </c>
      <c r="J374" s="728">
        <v>101</v>
      </c>
      <c r="K374" s="728">
        <v>6488</v>
      </c>
      <c r="L374" s="608" t="s">
        <v>853</v>
      </c>
      <c r="M374" s="677">
        <v>61254.09</v>
      </c>
      <c r="N374" s="677">
        <v>47146.12</v>
      </c>
      <c r="O374" s="617">
        <v>17000</v>
      </c>
      <c r="P374" s="617">
        <f>O374</f>
        <v>17000</v>
      </c>
      <c r="Q374" s="696"/>
      <c r="R374" s="138" t="s">
        <v>449</v>
      </c>
      <c r="S374" s="138" t="s">
        <v>450</v>
      </c>
      <c r="T374" s="144">
        <v>69407.360000000001</v>
      </c>
      <c r="U374" s="258" t="s">
        <v>1338</v>
      </c>
      <c r="V374" s="236"/>
      <c r="W374" s="260"/>
      <c r="X374" s="260"/>
      <c r="Y374" s="237"/>
      <c r="Z374" s="261"/>
    </row>
    <row r="375" spans="2:26" s="239" customFormat="1" ht="24" x14ac:dyDescent="0.25">
      <c r="B375" s="866"/>
      <c r="C375" s="728"/>
      <c r="D375" s="729"/>
      <c r="E375" s="728"/>
      <c r="F375" s="609"/>
      <c r="G375" s="728"/>
      <c r="H375" s="728"/>
      <c r="I375" s="728"/>
      <c r="J375" s="728"/>
      <c r="K375" s="728"/>
      <c r="L375" s="609"/>
      <c r="M375" s="677"/>
      <c r="N375" s="677"/>
      <c r="O375" s="618"/>
      <c r="P375" s="618"/>
      <c r="Q375" s="696"/>
      <c r="R375" s="138" t="s">
        <v>503</v>
      </c>
      <c r="S375" s="138" t="s">
        <v>403</v>
      </c>
      <c r="T375" s="144">
        <v>0</v>
      </c>
      <c r="U375" s="258" t="s">
        <v>844</v>
      </c>
      <c r="V375" s="236"/>
      <c r="W375" s="260"/>
      <c r="X375" s="260"/>
      <c r="Y375" s="237"/>
      <c r="Z375" s="261"/>
    </row>
    <row r="376" spans="2:26" s="239" customFormat="1" ht="36" x14ac:dyDescent="0.25">
      <c r="B376" s="866">
        <v>250</v>
      </c>
      <c r="C376" s="728" t="s">
        <v>828</v>
      </c>
      <c r="D376" s="729" t="s">
        <v>544</v>
      </c>
      <c r="E376" s="728" t="s">
        <v>498</v>
      </c>
      <c r="F376" s="608" t="s">
        <v>1330</v>
      </c>
      <c r="G376" s="728" t="s">
        <v>499</v>
      </c>
      <c r="H376" s="728">
        <v>1801</v>
      </c>
      <c r="I376" s="728">
        <v>73</v>
      </c>
      <c r="J376" s="728">
        <v>103</v>
      </c>
      <c r="K376" s="728">
        <v>6489</v>
      </c>
      <c r="L376" s="608" t="s">
        <v>853</v>
      </c>
      <c r="M376" s="677">
        <v>61254.09</v>
      </c>
      <c r="N376" s="677">
        <v>47146.12</v>
      </c>
      <c r="O376" s="617">
        <v>17000</v>
      </c>
      <c r="P376" s="617">
        <f>O376</f>
        <v>17000</v>
      </c>
      <c r="Q376" s="696"/>
      <c r="R376" s="138" t="s">
        <v>449</v>
      </c>
      <c r="S376" s="138" t="s">
        <v>450</v>
      </c>
      <c r="T376" s="144">
        <v>69407.360000000001</v>
      </c>
      <c r="U376" s="258" t="s">
        <v>1338</v>
      </c>
      <c r="V376" s="236"/>
      <c r="W376" s="260"/>
      <c r="X376" s="260"/>
      <c r="Y376" s="237"/>
      <c r="Z376" s="261"/>
    </row>
    <row r="377" spans="2:26" s="239" customFormat="1" ht="24" x14ac:dyDescent="0.25">
      <c r="B377" s="866"/>
      <c r="C377" s="728"/>
      <c r="D377" s="729"/>
      <c r="E377" s="728"/>
      <c r="F377" s="609"/>
      <c r="G377" s="728"/>
      <c r="H377" s="728"/>
      <c r="I377" s="728"/>
      <c r="J377" s="728"/>
      <c r="K377" s="728"/>
      <c r="L377" s="609"/>
      <c r="M377" s="677"/>
      <c r="N377" s="677"/>
      <c r="O377" s="618"/>
      <c r="P377" s="618"/>
      <c r="Q377" s="696"/>
      <c r="R377" s="138" t="s">
        <v>503</v>
      </c>
      <c r="S377" s="138" t="s">
        <v>403</v>
      </c>
      <c r="T377" s="144">
        <v>0</v>
      </c>
      <c r="U377" s="258" t="s">
        <v>844</v>
      </c>
      <c r="V377" s="236"/>
      <c r="W377" s="260"/>
      <c r="X377" s="260"/>
      <c r="Y377" s="237"/>
      <c r="Z377" s="261"/>
    </row>
    <row r="378" spans="2:26" s="239" customFormat="1" ht="36" x14ac:dyDescent="0.25">
      <c r="B378" s="866">
        <v>251</v>
      </c>
      <c r="C378" s="728" t="s">
        <v>828</v>
      </c>
      <c r="D378" s="729" t="s">
        <v>545</v>
      </c>
      <c r="E378" s="728" t="s">
        <v>498</v>
      </c>
      <c r="F378" s="787" t="s">
        <v>1331</v>
      </c>
      <c r="G378" s="728" t="s">
        <v>499</v>
      </c>
      <c r="H378" s="728">
        <v>1801</v>
      </c>
      <c r="I378" s="728">
        <v>73</v>
      </c>
      <c r="J378" s="728">
        <v>105</v>
      </c>
      <c r="K378" s="728">
        <v>6490</v>
      </c>
      <c r="L378" s="608" t="s">
        <v>853</v>
      </c>
      <c r="M378" s="677">
        <v>61254.09</v>
      </c>
      <c r="N378" s="677">
        <v>47146.12</v>
      </c>
      <c r="O378" s="617">
        <v>17000</v>
      </c>
      <c r="P378" s="617">
        <f>O378</f>
        <v>17000</v>
      </c>
      <c r="Q378" s="696"/>
      <c r="R378" s="138" t="s">
        <v>449</v>
      </c>
      <c r="S378" s="138" t="s">
        <v>450</v>
      </c>
      <c r="T378" s="144">
        <v>69407.360000000001</v>
      </c>
      <c r="U378" s="258" t="s">
        <v>1338</v>
      </c>
      <c r="V378" s="236"/>
      <c r="W378" s="260"/>
      <c r="X378" s="260"/>
      <c r="Y378" s="237"/>
      <c r="Z378" s="261"/>
    </row>
    <row r="379" spans="2:26" s="239" customFormat="1" ht="24" x14ac:dyDescent="0.25">
      <c r="B379" s="866"/>
      <c r="C379" s="728"/>
      <c r="D379" s="729"/>
      <c r="E379" s="728"/>
      <c r="F379" s="788"/>
      <c r="G379" s="728"/>
      <c r="H379" s="728"/>
      <c r="I379" s="728"/>
      <c r="J379" s="728"/>
      <c r="K379" s="728"/>
      <c r="L379" s="609"/>
      <c r="M379" s="677"/>
      <c r="N379" s="677"/>
      <c r="O379" s="618"/>
      <c r="P379" s="618"/>
      <c r="Q379" s="696"/>
      <c r="R379" s="138" t="s">
        <v>503</v>
      </c>
      <c r="S379" s="138" t="s">
        <v>403</v>
      </c>
      <c r="T379" s="144">
        <v>0</v>
      </c>
      <c r="U379" s="258" t="s">
        <v>844</v>
      </c>
      <c r="V379" s="236"/>
      <c r="W379" s="260"/>
      <c r="X379" s="260"/>
      <c r="Y379" s="237"/>
      <c r="Z379" s="261"/>
    </row>
    <row r="380" spans="2:26" s="239" customFormat="1" ht="36" x14ac:dyDescent="0.25">
      <c r="B380" s="866">
        <v>252</v>
      </c>
      <c r="C380" s="728" t="s">
        <v>828</v>
      </c>
      <c r="D380" s="729" t="s">
        <v>546</v>
      </c>
      <c r="E380" s="728" t="s">
        <v>498</v>
      </c>
      <c r="F380" s="608" t="s">
        <v>1332</v>
      </c>
      <c r="G380" s="728" t="s">
        <v>499</v>
      </c>
      <c r="H380" s="728">
        <v>1801</v>
      </c>
      <c r="I380" s="728">
        <v>73</v>
      </c>
      <c r="J380" s="728">
        <v>107</v>
      </c>
      <c r="K380" s="728">
        <v>6491</v>
      </c>
      <c r="L380" s="608" t="s">
        <v>853</v>
      </c>
      <c r="M380" s="677">
        <v>61254.09</v>
      </c>
      <c r="N380" s="677">
        <v>47146.12</v>
      </c>
      <c r="O380" s="617">
        <v>17000</v>
      </c>
      <c r="P380" s="617">
        <f t="shared" ref="P380:P440" si="6">O380</f>
        <v>17000</v>
      </c>
      <c r="Q380" s="696"/>
      <c r="R380" s="138" t="s">
        <v>449</v>
      </c>
      <c r="S380" s="138" t="s">
        <v>450</v>
      </c>
      <c r="T380" s="144">
        <v>69407.360000000001</v>
      </c>
      <c r="U380" s="258" t="s">
        <v>1338</v>
      </c>
      <c r="V380" s="236"/>
      <c r="W380" s="260"/>
      <c r="X380" s="260"/>
      <c r="Y380" s="237"/>
      <c r="Z380" s="261"/>
    </row>
    <row r="381" spans="2:26" s="239" customFormat="1" ht="24" x14ac:dyDescent="0.25">
      <c r="B381" s="866"/>
      <c r="C381" s="728"/>
      <c r="D381" s="729"/>
      <c r="E381" s="728"/>
      <c r="F381" s="609"/>
      <c r="G381" s="728"/>
      <c r="H381" s="728"/>
      <c r="I381" s="728"/>
      <c r="J381" s="728"/>
      <c r="K381" s="728"/>
      <c r="L381" s="609"/>
      <c r="M381" s="677"/>
      <c r="N381" s="677"/>
      <c r="O381" s="618"/>
      <c r="P381" s="618"/>
      <c r="Q381" s="696"/>
      <c r="R381" s="138" t="s">
        <v>503</v>
      </c>
      <c r="S381" s="138" t="s">
        <v>403</v>
      </c>
      <c r="T381" s="144">
        <v>0</v>
      </c>
      <c r="U381" s="258" t="s">
        <v>844</v>
      </c>
      <c r="V381" s="236"/>
      <c r="W381" s="260"/>
      <c r="X381" s="260"/>
      <c r="Y381" s="237"/>
      <c r="Z381" s="261"/>
    </row>
    <row r="382" spans="2:26" s="239" customFormat="1" ht="36" x14ac:dyDescent="0.25">
      <c r="B382" s="866">
        <v>253</v>
      </c>
      <c r="C382" s="728" t="s">
        <v>828</v>
      </c>
      <c r="D382" s="729" t="s">
        <v>547</v>
      </c>
      <c r="E382" s="728" t="s">
        <v>498</v>
      </c>
      <c r="F382" s="608" t="s">
        <v>1333</v>
      </c>
      <c r="G382" s="728" t="s">
        <v>499</v>
      </c>
      <c r="H382" s="728">
        <v>1801</v>
      </c>
      <c r="I382" s="728">
        <v>73</v>
      </c>
      <c r="J382" s="728">
        <v>109</v>
      </c>
      <c r="K382" s="728">
        <v>6492</v>
      </c>
      <c r="L382" s="608" t="s">
        <v>853</v>
      </c>
      <c r="M382" s="677">
        <v>61254.09</v>
      </c>
      <c r="N382" s="677">
        <v>46945.87</v>
      </c>
      <c r="O382" s="617">
        <v>17000</v>
      </c>
      <c r="P382" s="617">
        <f t="shared" si="6"/>
        <v>17000</v>
      </c>
      <c r="Q382" s="696"/>
      <c r="R382" s="138" t="s">
        <v>449</v>
      </c>
      <c r="S382" s="138" t="s">
        <v>450</v>
      </c>
      <c r="T382" s="144">
        <v>69108.91</v>
      </c>
      <c r="U382" s="258" t="s">
        <v>1338</v>
      </c>
      <c r="V382" s="236"/>
      <c r="W382" s="260"/>
      <c r="X382" s="260"/>
      <c r="Y382" s="237"/>
      <c r="Z382" s="261"/>
    </row>
    <row r="383" spans="2:26" s="239" customFormat="1" ht="24" x14ac:dyDescent="0.25">
      <c r="B383" s="866"/>
      <c r="C383" s="728"/>
      <c r="D383" s="729"/>
      <c r="E383" s="728"/>
      <c r="F383" s="609"/>
      <c r="G383" s="728"/>
      <c r="H383" s="728"/>
      <c r="I383" s="728"/>
      <c r="J383" s="728"/>
      <c r="K383" s="728"/>
      <c r="L383" s="609"/>
      <c r="M383" s="677"/>
      <c r="N383" s="677"/>
      <c r="O383" s="618"/>
      <c r="P383" s="618"/>
      <c r="Q383" s="696"/>
      <c r="R383" s="138" t="s">
        <v>503</v>
      </c>
      <c r="S383" s="138" t="s">
        <v>403</v>
      </c>
      <c r="T383" s="144">
        <v>0</v>
      </c>
      <c r="U383" s="258" t="s">
        <v>844</v>
      </c>
      <c r="V383" s="236"/>
      <c r="W383" s="260"/>
      <c r="X383" s="260"/>
      <c r="Y383" s="237"/>
      <c r="Z383" s="261"/>
    </row>
    <row r="384" spans="2:26" s="239" customFormat="1" ht="36" x14ac:dyDescent="0.25">
      <c r="B384" s="866">
        <v>254</v>
      </c>
      <c r="C384" s="728" t="s">
        <v>828</v>
      </c>
      <c r="D384" s="729" t="s">
        <v>548</v>
      </c>
      <c r="E384" s="728" t="s">
        <v>498</v>
      </c>
      <c r="F384" s="608" t="s">
        <v>1334</v>
      </c>
      <c r="G384" s="728" t="s">
        <v>499</v>
      </c>
      <c r="H384" s="728">
        <v>1801</v>
      </c>
      <c r="I384" s="728">
        <v>73</v>
      </c>
      <c r="J384" s="728">
        <v>111</v>
      </c>
      <c r="K384" s="728">
        <v>6493</v>
      </c>
      <c r="L384" s="608" t="s">
        <v>853</v>
      </c>
      <c r="M384" s="677">
        <v>61254.09</v>
      </c>
      <c r="N384" s="677">
        <v>47146.12</v>
      </c>
      <c r="O384" s="617">
        <v>17000</v>
      </c>
      <c r="P384" s="617">
        <f t="shared" si="6"/>
        <v>17000</v>
      </c>
      <c r="Q384" s="696"/>
      <c r="R384" s="138" t="s">
        <v>449</v>
      </c>
      <c r="S384" s="138" t="s">
        <v>450</v>
      </c>
      <c r="T384" s="144">
        <v>69407.360000000001</v>
      </c>
      <c r="U384" s="258" t="s">
        <v>1338</v>
      </c>
      <c r="V384" s="236"/>
      <c r="W384" s="260"/>
      <c r="X384" s="260"/>
      <c r="Y384" s="237"/>
      <c r="Z384" s="261"/>
    </row>
    <row r="385" spans="2:26" s="239" customFormat="1" ht="24" x14ac:dyDescent="0.25">
      <c r="B385" s="866"/>
      <c r="C385" s="728"/>
      <c r="D385" s="729"/>
      <c r="E385" s="728"/>
      <c r="F385" s="609"/>
      <c r="G385" s="728"/>
      <c r="H385" s="728"/>
      <c r="I385" s="728"/>
      <c r="J385" s="728"/>
      <c r="K385" s="728"/>
      <c r="L385" s="609"/>
      <c r="M385" s="677"/>
      <c r="N385" s="677"/>
      <c r="O385" s="618"/>
      <c r="P385" s="618"/>
      <c r="Q385" s="696"/>
      <c r="R385" s="138" t="s">
        <v>503</v>
      </c>
      <c r="S385" s="138" t="s">
        <v>403</v>
      </c>
      <c r="T385" s="144">
        <v>0</v>
      </c>
      <c r="U385" s="258" t="s">
        <v>844</v>
      </c>
      <c r="V385" s="236"/>
      <c r="W385" s="260"/>
      <c r="X385" s="260"/>
      <c r="Y385" s="237"/>
      <c r="Z385" s="261"/>
    </row>
    <row r="386" spans="2:26" s="239" customFormat="1" ht="36" x14ac:dyDescent="0.25">
      <c r="B386" s="866">
        <v>255</v>
      </c>
      <c r="C386" s="728" t="s">
        <v>828</v>
      </c>
      <c r="D386" s="729" t="s">
        <v>549</v>
      </c>
      <c r="E386" s="728" t="s">
        <v>498</v>
      </c>
      <c r="F386" s="608" t="s">
        <v>0</v>
      </c>
      <c r="G386" s="728" t="s">
        <v>499</v>
      </c>
      <c r="H386" s="728">
        <v>1801</v>
      </c>
      <c r="I386" s="728">
        <v>73</v>
      </c>
      <c r="J386" s="728">
        <v>113</v>
      </c>
      <c r="K386" s="728">
        <v>6494</v>
      </c>
      <c r="L386" s="608" t="s">
        <v>853</v>
      </c>
      <c r="M386" s="677">
        <v>61254.09</v>
      </c>
      <c r="N386" s="677">
        <v>47146.12</v>
      </c>
      <c r="O386" s="617">
        <v>17000</v>
      </c>
      <c r="P386" s="617">
        <f t="shared" si="6"/>
        <v>17000</v>
      </c>
      <c r="Q386" s="696"/>
      <c r="R386" s="138" t="s">
        <v>449</v>
      </c>
      <c r="S386" s="138" t="s">
        <v>450</v>
      </c>
      <c r="T386" s="144">
        <v>69407.360000000001</v>
      </c>
      <c r="U386" s="258" t="s">
        <v>1338</v>
      </c>
      <c r="V386" s="236"/>
      <c r="W386" s="260"/>
      <c r="X386" s="260"/>
      <c r="Y386" s="237"/>
      <c r="Z386" s="261"/>
    </row>
    <row r="387" spans="2:26" s="239" customFormat="1" ht="24" x14ac:dyDescent="0.25">
      <c r="B387" s="866"/>
      <c r="C387" s="728"/>
      <c r="D387" s="729"/>
      <c r="E387" s="728"/>
      <c r="F387" s="609"/>
      <c r="G387" s="728"/>
      <c r="H387" s="728"/>
      <c r="I387" s="728"/>
      <c r="J387" s="728"/>
      <c r="K387" s="728"/>
      <c r="L387" s="609"/>
      <c r="M387" s="677"/>
      <c r="N387" s="677"/>
      <c r="O387" s="618"/>
      <c r="P387" s="618"/>
      <c r="Q387" s="696"/>
      <c r="R387" s="138" t="s">
        <v>503</v>
      </c>
      <c r="S387" s="138" t="s">
        <v>403</v>
      </c>
      <c r="T387" s="144">
        <v>0</v>
      </c>
      <c r="U387" s="258" t="s">
        <v>844</v>
      </c>
      <c r="V387" s="236"/>
      <c r="W387" s="260"/>
      <c r="X387" s="260"/>
      <c r="Y387" s="237"/>
      <c r="Z387" s="261"/>
    </row>
    <row r="388" spans="2:26" s="239" customFormat="1" ht="36" x14ac:dyDescent="0.25">
      <c r="B388" s="866">
        <v>256</v>
      </c>
      <c r="C388" s="728" t="s">
        <v>828</v>
      </c>
      <c r="D388" s="729" t="s">
        <v>550</v>
      </c>
      <c r="E388" s="728" t="s">
        <v>498</v>
      </c>
      <c r="F388" s="608" t="s">
        <v>1</v>
      </c>
      <c r="G388" s="728" t="s">
        <v>499</v>
      </c>
      <c r="H388" s="728">
        <v>1801</v>
      </c>
      <c r="I388" s="728">
        <v>73</v>
      </c>
      <c r="J388" s="728">
        <v>115</v>
      </c>
      <c r="K388" s="728">
        <v>6495</v>
      </c>
      <c r="L388" s="608" t="s">
        <v>853</v>
      </c>
      <c r="M388" s="677">
        <v>61254.09</v>
      </c>
      <c r="N388" s="677">
        <v>47146.12</v>
      </c>
      <c r="O388" s="617">
        <v>17000</v>
      </c>
      <c r="P388" s="617">
        <f t="shared" si="6"/>
        <v>17000</v>
      </c>
      <c r="Q388" s="696"/>
      <c r="R388" s="138" t="s">
        <v>449</v>
      </c>
      <c r="S388" s="138" t="s">
        <v>450</v>
      </c>
      <c r="T388" s="144">
        <v>69407.360000000001</v>
      </c>
      <c r="U388" s="258" t="s">
        <v>1338</v>
      </c>
      <c r="V388" s="236"/>
      <c r="W388" s="260"/>
      <c r="X388" s="260"/>
      <c r="Y388" s="237"/>
      <c r="Z388" s="261"/>
    </row>
    <row r="389" spans="2:26" s="239" customFormat="1" ht="24" x14ac:dyDescent="0.25">
      <c r="B389" s="866"/>
      <c r="C389" s="728"/>
      <c r="D389" s="729"/>
      <c r="E389" s="728"/>
      <c r="F389" s="609"/>
      <c r="G389" s="728"/>
      <c r="H389" s="728"/>
      <c r="I389" s="728"/>
      <c r="J389" s="728"/>
      <c r="K389" s="728"/>
      <c r="L389" s="609"/>
      <c r="M389" s="677"/>
      <c r="N389" s="677"/>
      <c r="O389" s="618"/>
      <c r="P389" s="618"/>
      <c r="Q389" s="696"/>
      <c r="R389" s="138" t="s">
        <v>503</v>
      </c>
      <c r="S389" s="138" t="s">
        <v>403</v>
      </c>
      <c r="T389" s="144">
        <v>0</v>
      </c>
      <c r="U389" s="258" t="s">
        <v>844</v>
      </c>
      <c r="V389" s="236"/>
      <c r="W389" s="260"/>
      <c r="X389" s="260"/>
      <c r="Y389" s="237"/>
      <c r="Z389" s="261"/>
    </row>
    <row r="390" spans="2:26" s="239" customFormat="1" ht="36" x14ac:dyDescent="0.25">
      <c r="B390" s="866">
        <v>257</v>
      </c>
      <c r="C390" s="728" t="s">
        <v>828</v>
      </c>
      <c r="D390" s="729" t="s">
        <v>551</v>
      </c>
      <c r="E390" s="728" t="s">
        <v>498</v>
      </c>
      <c r="F390" s="608" t="s">
        <v>2</v>
      </c>
      <c r="G390" s="728" t="s">
        <v>499</v>
      </c>
      <c r="H390" s="728">
        <v>1801</v>
      </c>
      <c r="I390" s="728">
        <v>73</v>
      </c>
      <c r="J390" s="728">
        <v>117</v>
      </c>
      <c r="K390" s="728">
        <v>6496</v>
      </c>
      <c r="L390" s="608" t="s">
        <v>853</v>
      </c>
      <c r="M390" s="677">
        <v>61254.09</v>
      </c>
      <c r="N390" s="677">
        <v>47146.12</v>
      </c>
      <c r="O390" s="617">
        <v>17000</v>
      </c>
      <c r="P390" s="617">
        <f t="shared" si="6"/>
        <v>17000</v>
      </c>
      <c r="Q390" s="696"/>
      <c r="R390" s="138" t="s">
        <v>449</v>
      </c>
      <c r="S390" s="138" t="s">
        <v>450</v>
      </c>
      <c r="T390" s="144">
        <v>69407.360000000001</v>
      </c>
      <c r="U390" s="258" t="s">
        <v>1338</v>
      </c>
      <c r="V390" s="236"/>
      <c r="W390" s="260"/>
      <c r="X390" s="260"/>
      <c r="Y390" s="237"/>
      <c r="Z390" s="261"/>
    </row>
    <row r="391" spans="2:26" s="239" customFormat="1" ht="24" x14ac:dyDescent="0.25">
      <c r="B391" s="866"/>
      <c r="C391" s="728"/>
      <c r="D391" s="729"/>
      <c r="E391" s="728"/>
      <c r="F391" s="609"/>
      <c r="G391" s="728"/>
      <c r="H391" s="728"/>
      <c r="I391" s="728"/>
      <c r="J391" s="728"/>
      <c r="K391" s="728"/>
      <c r="L391" s="609"/>
      <c r="M391" s="677"/>
      <c r="N391" s="677"/>
      <c r="O391" s="618"/>
      <c r="P391" s="618"/>
      <c r="Q391" s="696"/>
      <c r="R391" s="138" t="s">
        <v>503</v>
      </c>
      <c r="S391" s="138" t="s">
        <v>403</v>
      </c>
      <c r="T391" s="144">
        <v>0</v>
      </c>
      <c r="U391" s="258" t="s">
        <v>844</v>
      </c>
      <c r="V391" s="236"/>
      <c r="W391" s="260"/>
      <c r="X391" s="260"/>
      <c r="Y391" s="237"/>
      <c r="Z391" s="261"/>
    </row>
    <row r="392" spans="2:26" s="239" customFormat="1" ht="36" x14ac:dyDescent="0.25">
      <c r="B392" s="866">
        <v>258</v>
      </c>
      <c r="C392" s="728" t="s">
        <v>828</v>
      </c>
      <c r="D392" s="729" t="s">
        <v>552</v>
      </c>
      <c r="E392" s="728" t="s">
        <v>498</v>
      </c>
      <c r="F392" s="608" t="s">
        <v>3</v>
      </c>
      <c r="G392" s="728" t="s">
        <v>499</v>
      </c>
      <c r="H392" s="728">
        <v>1801</v>
      </c>
      <c r="I392" s="728">
        <v>73</v>
      </c>
      <c r="J392" s="728">
        <v>119</v>
      </c>
      <c r="K392" s="728">
        <v>6497</v>
      </c>
      <c r="L392" s="608" t="s">
        <v>853</v>
      </c>
      <c r="M392" s="677">
        <v>61254.09</v>
      </c>
      <c r="N392" s="677">
        <v>47146.12</v>
      </c>
      <c r="O392" s="617">
        <v>17000</v>
      </c>
      <c r="P392" s="617">
        <f t="shared" si="6"/>
        <v>17000</v>
      </c>
      <c r="Q392" s="696"/>
      <c r="R392" s="138" t="s">
        <v>449</v>
      </c>
      <c r="S392" s="138" t="s">
        <v>450</v>
      </c>
      <c r="T392" s="144">
        <v>69407.360000000001</v>
      </c>
      <c r="U392" s="258" t="s">
        <v>1338</v>
      </c>
      <c r="V392" s="236"/>
      <c r="W392" s="260"/>
      <c r="X392" s="260"/>
      <c r="Y392" s="237"/>
      <c r="Z392" s="261"/>
    </row>
    <row r="393" spans="2:26" s="239" customFormat="1" ht="24" x14ac:dyDescent="0.25">
      <c r="B393" s="866"/>
      <c r="C393" s="728"/>
      <c r="D393" s="729"/>
      <c r="E393" s="728"/>
      <c r="F393" s="609"/>
      <c r="G393" s="728"/>
      <c r="H393" s="728"/>
      <c r="I393" s="728"/>
      <c r="J393" s="728"/>
      <c r="K393" s="728"/>
      <c r="L393" s="609"/>
      <c r="M393" s="677"/>
      <c r="N393" s="677"/>
      <c r="O393" s="618"/>
      <c r="P393" s="618"/>
      <c r="Q393" s="696"/>
      <c r="R393" s="138" t="s">
        <v>503</v>
      </c>
      <c r="S393" s="138" t="s">
        <v>403</v>
      </c>
      <c r="T393" s="144">
        <v>0</v>
      </c>
      <c r="U393" s="258" t="s">
        <v>844</v>
      </c>
      <c r="V393" s="236"/>
      <c r="W393" s="260"/>
      <c r="X393" s="260"/>
      <c r="Y393" s="237"/>
      <c r="Z393" s="261"/>
    </row>
    <row r="394" spans="2:26" s="239" customFormat="1" ht="36" x14ac:dyDescent="0.25">
      <c r="B394" s="866">
        <v>259</v>
      </c>
      <c r="C394" s="728" t="s">
        <v>828</v>
      </c>
      <c r="D394" s="729" t="s">
        <v>553</v>
      </c>
      <c r="E394" s="728" t="s">
        <v>498</v>
      </c>
      <c r="F394" s="608" t="s">
        <v>4</v>
      </c>
      <c r="G394" s="728" t="s">
        <v>499</v>
      </c>
      <c r="H394" s="728">
        <v>1801</v>
      </c>
      <c r="I394" s="728">
        <v>73</v>
      </c>
      <c r="J394" s="728">
        <v>121</v>
      </c>
      <c r="K394" s="728">
        <v>6498</v>
      </c>
      <c r="L394" s="608" t="s">
        <v>853</v>
      </c>
      <c r="M394" s="677">
        <v>61254.09</v>
      </c>
      <c r="N394" s="677">
        <v>47146.12</v>
      </c>
      <c r="O394" s="617">
        <v>17000</v>
      </c>
      <c r="P394" s="617">
        <f t="shared" si="6"/>
        <v>17000</v>
      </c>
      <c r="Q394" s="696"/>
      <c r="R394" s="138" t="s">
        <v>449</v>
      </c>
      <c r="S394" s="138" t="s">
        <v>450</v>
      </c>
      <c r="T394" s="144">
        <v>69407.360000000001</v>
      </c>
      <c r="U394" s="258" t="s">
        <v>1338</v>
      </c>
      <c r="V394" s="236"/>
      <c r="W394" s="260"/>
      <c r="X394" s="260"/>
      <c r="Y394" s="237"/>
      <c r="Z394" s="261"/>
    </row>
    <row r="395" spans="2:26" s="239" customFormat="1" ht="24" x14ac:dyDescent="0.25">
      <c r="B395" s="866"/>
      <c r="C395" s="728"/>
      <c r="D395" s="729"/>
      <c r="E395" s="728"/>
      <c r="F395" s="609"/>
      <c r="G395" s="728"/>
      <c r="H395" s="728"/>
      <c r="I395" s="728"/>
      <c r="J395" s="728"/>
      <c r="K395" s="728"/>
      <c r="L395" s="609"/>
      <c r="M395" s="677"/>
      <c r="N395" s="677"/>
      <c r="O395" s="618"/>
      <c r="P395" s="618"/>
      <c r="Q395" s="696"/>
      <c r="R395" s="138" t="s">
        <v>503</v>
      </c>
      <c r="S395" s="138" t="s">
        <v>403</v>
      </c>
      <c r="T395" s="144">
        <v>0</v>
      </c>
      <c r="U395" s="258" t="s">
        <v>844</v>
      </c>
      <c r="V395" s="236"/>
      <c r="W395" s="260"/>
      <c r="X395" s="260"/>
      <c r="Y395" s="237"/>
      <c r="Z395" s="261"/>
    </row>
    <row r="396" spans="2:26" s="239" customFormat="1" ht="36" x14ac:dyDescent="0.25">
      <c r="B396" s="866">
        <v>260</v>
      </c>
      <c r="C396" s="728" t="s">
        <v>828</v>
      </c>
      <c r="D396" s="729" t="s">
        <v>554</v>
      </c>
      <c r="E396" s="728" t="s">
        <v>498</v>
      </c>
      <c r="F396" s="608" t="s">
        <v>5</v>
      </c>
      <c r="G396" s="728" t="s">
        <v>499</v>
      </c>
      <c r="H396" s="728">
        <v>1801</v>
      </c>
      <c r="I396" s="728">
        <v>73</v>
      </c>
      <c r="J396" s="728">
        <v>123</v>
      </c>
      <c r="K396" s="728">
        <v>6499</v>
      </c>
      <c r="L396" s="608" t="s">
        <v>853</v>
      </c>
      <c r="M396" s="677">
        <v>61254.09</v>
      </c>
      <c r="N396" s="677">
        <v>47146.12</v>
      </c>
      <c r="O396" s="617">
        <v>17000</v>
      </c>
      <c r="P396" s="617">
        <f t="shared" si="6"/>
        <v>17000</v>
      </c>
      <c r="Q396" s="696"/>
      <c r="R396" s="138" t="s">
        <v>449</v>
      </c>
      <c r="S396" s="138" t="s">
        <v>450</v>
      </c>
      <c r="T396" s="144">
        <v>69407.360000000001</v>
      </c>
      <c r="U396" s="258" t="s">
        <v>1338</v>
      </c>
      <c r="V396" s="236"/>
      <c r="W396" s="260"/>
      <c r="X396" s="260"/>
      <c r="Y396" s="237"/>
      <c r="Z396" s="261"/>
    </row>
    <row r="397" spans="2:26" s="239" customFormat="1" ht="24" x14ac:dyDescent="0.25">
      <c r="B397" s="866"/>
      <c r="C397" s="728"/>
      <c r="D397" s="729"/>
      <c r="E397" s="728"/>
      <c r="F397" s="609"/>
      <c r="G397" s="728"/>
      <c r="H397" s="728"/>
      <c r="I397" s="728"/>
      <c r="J397" s="728"/>
      <c r="K397" s="728"/>
      <c r="L397" s="609"/>
      <c r="M397" s="677"/>
      <c r="N397" s="677"/>
      <c r="O397" s="618"/>
      <c r="P397" s="618"/>
      <c r="Q397" s="696"/>
      <c r="R397" s="138" t="s">
        <v>503</v>
      </c>
      <c r="S397" s="138" t="s">
        <v>403</v>
      </c>
      <c r="T397" s="144">
        <v>0</v>
      </c>
      <c r="U397" s="258" t="s">
        <v>844</v>
      </c>
      <c r="V397" s="236"/>
      <c r="W397" s="260"/>
      <c r="X397" s="260"/>
      <c r="Y397" s="237"/>
      <c r="Z397" s="261"/>
    </row>
    <row r="398" spans="2:26" s="239" customFormat="1" ht="36" x14ac:dyDescent="0.25">
      <c r="B398" s="866">
        <v>261</v>
      </c>
      <c r="C398" s="728" t="s">
        <v>828</v>
      </c>
      <c r="D398" s="729" t="s">
        <v>555</v>
      </c>
      <c r="E398" s="728" t="s">
        <v>498</v>
      </c>
      <c r="F398" s="608" t="s">
        <v>6</v>
      </c>
      <c r="G398" s="728" t="s">
        <v>499</v>
      </c>
      <c r="H398" s="728">
        <v>1801</v>
      </c>
      <c r="I398" s="728">
        <v>73</v>
      </c>
      <c r="J398" s="728">
        <v>125</v>
      </c>
      <c r="K398" s="728">
        <v>6500</v>
      </c>
      <c r="L398" s="608" t="s">
        <v>853</v>
      </c>
      <c r="M398" s="677">
        <v>61254.09</v>
      </c>
      <c r="N398" s="677">
        <v>47146.12</v>
      </c>
      <c r="O398" s="617">
        <v>17000</v>
      </c>
      <c r="P398" s="617">
        <f t="shared" si="6"/>
        <v>17000</v>
      </c>
      <c r="Q398" s="696"/>
      <c r="R398" s="138" t="s">
        <v>449</v>
      </c>
      <c r="S398" s="138" t="s">
        <v>450</v>
      </c>
      <c r="T398" s="144">
        <v>69407.360000000001</v>
      </c>
      <c r="U398" s="258" t="s">
        <v>1338</v>
      </c>
      <c r="V398" s="236"/>
      <c r="W398" s="260"/>
      <c r="X398" s="260"/>
      <c r="Y398" s="237"/>
      <c r="Z398" s="261"/>
    </row>
    <row r="399" spans="2:26" s="239" customFormat="1" ht="24" x14ac:dyDescent="0.25">
      <c r="B399" s="866"/>
      <c r="C399" s="728"/>
      <c r="D399" s="729"/>
      <c r="E399" s="728"/>
      <c r="F399" s="609"/>
      <c r="G399" s="728"/>
      <c r="H399" s="728"/>
      <c r="I399" s="728"/>
      <c r="J399" s="728"/>
      <c r="K399" s="728"/>
      <c r="L399" s="609"/>
      <c r="M399" s="677"/>
      <c r="N399" s="677"/>
      <c r="O399" s="618"/>
      <c r="P399" s="618"/>
      <c r="Q399" s="696"/>
      <c r="R399" s="138" t="s">
        <v>503</v>
      </c>
      <c r="S399" s="138" t="s">
        <v>403</v>
      </c>
      <c r="T399" s="144">
        <v>0</v>
      </c>
      <c r="U399" s="258" t="s">
        <v>844</v>
      </c>
      <c r="V399" s="236"/>
      <c r="W399" s="260"/>
      <c r="X399" s="260"/>
      <c r="Y399" s="237"/>
      <c r="Z399" s="261"/>
    </row>
    <row r="400" spans="2:26" s="239" customFormat="1" ht="36" x14ac:dyDescent="0.25">
      <c r="B400" s="866">
        <v>262</v>
      </c>
      <c r="C400" s="728" t="s">
        <v>828</v>
      </c>
      <c r="D400" s="729" t="s">
        <v>556</v>
      </c>
      <c r="E400" s="728" t="s">
        <v>498</v>
      </c>
      <c r="F400" s="608" t="s">
        <v>7</v>
      </c>
      <c r="G400" s="728" t="s">
        <v>499</v>
      </c>
      <c r="H400" s="728">
        <v>1801</v>
      </c>
      <c r="I400" s="728">
        <v>73</v>
      </c>
      <c r="J400" s="728">
        <v>127</v>
      </c>
      <c r="K400" s="728">
        <v>6501</v>
      </c>
      <c r="L400" s="608" t="s">
        <v>853</v>
      </c>
      <c r="M400" s="677">
        <v>61254.09</v>
      </c>
      <c r="N400" s="677">
        <v>47146.12</v>
      </c>
      <c r="O400" s="617">
        <v>17000</v>
      </c>
      <c r="P400" s="617">
        <f t="shared" si="6"/>
        <v>17000</v>
      </c>
      <c r="Q400" s="696"/>
      <c r="R400" s="138" t="s">
        <v>449</v>
      </c>
      <c r="S400" s="138" t="s">
        <v>450</v>
      </c>
      <c r="T400" s="144">
        <v>69407.360000000001</v>
      </c>
      <c r="U400" s="258" t="s">
        <v>1338</v>
      </c>
      <c r="V400" s="236"/>
      <c r="W400" s="260"/>
      <c r="X400" s="260"/>
      <c r="Y400" s="237"/>
      <c r="Z400" s="261"/>
    </row>
    <row r="401" spans="2:26" s="239" customFormat="1" ht="24" x14ac:dyDescent="0.25">
      <c r="B401" s="866"/>
      <c r="C401" s="728"/>
      <c r="D401" s="729"/>
      <c r="E401" s="728"/>
      <c r="F401" s="609"/>
      <c r="G401" s="728"/>
      <c r="H401" s="728"/>
      <c r="I401" s="728"/>
      <c r="J401" s="728"/>
      <c r="K401" s="728"/>
      <c r="L401" s="609"/>
      <c r="M401" s="677"/>
      <c r="N401" s="677"/>
      <c r="O401" s="618"/>
      <c r="P401" s="618"/>
      <c r="Q401" s="696"/>
      <c r="R401" s="138" t="s">
        <v>503</v>
      </c>
      <c r="S401" s="138" t="s">
        <v>403</v>
      </c>
      <c r="T401" s="144">
        <v>0</v>
      </c>
      <c r="U401" s="258" t="s">
        <v>844</v>
      </c>
      <c r="V401" s="236"/>
      <c r="W401" s="260"/>
      <c r="X401" s="260"/>
      <c r="Y401" s="237"/>
      <c r="Z401" s="261"/>
    </row>
    <row r="402" spans="2:26" s="239" customFormat="1" ht="36" x14ac:dyDescent="0.25">
      <c r="B402" s="866">
        <v>263</v>
      </c>
      <c r="C402" s="728" t="s">
        <v>828</v>
      </c>
      <c r="D402" s="729" t="s">
        <v>557</v>
      </c>
      <c r="E402" s="728" t="s">
        <v>498</v>
      </c>
      <c r="F402" s="608" t="s">
        <v>8</v>
      </c>
      <c r="G402" s="728" t="s">
        <v>499</v>
      </c>
      <c r="H402" s="728">
        <v>1801</v>
      </c>
      <c r="I402" s="728">
        <v>73</v>
      </c>
      <c r="J402" s="728">
        <v>129</v>
      </c>
      <c r="K402" s="728">
        <v>6502</v>
      </c>
      <c r="L402" s="608" t="s">
        <v>853</v>
      </c>
      <c r="M402" s="677">
        <v>61254.09</v>
      </c>
      <c r="N402" s="677">
        <v>47146.12</v>
      </c>
      <c r="O402" s="617">
        <v>17000</v>
      </c>
      <c r="P402" s="617">
        <f t="shared" si="6"/>
        <v>17000</v>
      </c>
      <c r="Q402" s="696"/>
      <c r="R402" s="138" t="s">
        <v>449</v>
      </c>
      <c r="S402" s="138" t="s">
        <v>450</v>
      </c>
      <c r="T402" s="144">
        <v>69407.360000000001</v>
      </c>
      <c r="U402" s="258" t="s">
        <v>1338</v>
      </c>
      <c r="V402" s="236"/>
      <c r="W402" s="260"/>
      <c r="X402" s="260"/>
      <c r="Y402" s="237"/>
      <c r="Z402" s="261"/>
    </row>
    <row r="403" spans="2:26" s="239" customFormat="1" ht="24" x14ac:dyDescent="0.25">
      <c r="B403" s="866"/>
      <c r="C403" s="728"/>
      <c r="D403" s="729"/>
      <c r="E403" s="728"/>
      <c r="F403" s="609"/>
      <c r="G403" s="728"/>
      <c r="H403" s="728"/>
      <c r="I403" s="728"/>
      <c r="J403" s="728"/>
      <c r="K403" s="728"/>
      <c r="L403" s="609"/>
      <c r="M403" s="677"/>
      <c r="N403" s="677"/>
      <c r="O403" s="618"/>
      <c r="P403" s="618"/>
      <c r="Q403" s="696"/>
      <c r="R403" s="138" t="s">
        <v>503</v>
      </c>
      <c r="S403" s="138" t="s">
        <v>403</v>
      </c>
      <c r="T403" s="144">
        <v>0</v>
      </c>
      <c r="U403" s="258" t="s">
        <v>844</v>
      </c>
      <c r="V403" s="236"/>
      <c r="W403" s="260"/>
      <c r="X403" s="260"/>
      <c r="Y403" s="237"/>
      <c r="Z403" s="261"/>
    </row>
    <row r="404" spans="2:26" s="239" customFormat="1" ht="36" x14ac:dyDescent="0.25">
      <c r="B404" s="866">
        <v>264</v>
      </c>
      <c r="C404" s="728" t="s">
        <v>828</v>
      </c>
      <c r="D404" s="729" t="s">
        <v>558</v>
      </c>
      <c r="E404" s="728" t="s">
        <v>498</v>
      </c>
      <c r="F404" s="608" t="s">
        <v>9</v>
      </c>
      <c r="G404" s="728" t="s">
        <v>499</v>
      </c>
      <c r="H404" s="728">
        <v>1801</v>
      </c>
      <c r="I404" s="728">
        <v>73</v>
      </c>
      <c r="J404" s="728">
        <v>131</v>
      </c>
      <c r="K404" s="728">
        <v>6503</v>
      </c>
      <c r="L404" s="608" t="s">
        <v>853</v>
      </c>
      <c r="M404" s="677">
        <v>61254.09</v>
      </c>
      <c r="N404" s="677">
        <v>47146.12</v>
      </c>
      <c r="O404" s="617">
        <v>17000</v>
      </c>
      <c r="P404" s="617">
        <f t="shared" si="6"/>
        <v>17000</v>
      </c>
      <c r="Q404" s="696"/>
      <c r="R404" s="138" t="s">
        <v>449</v>
      </c>
      <c r="S404" s="138" t="s">
        <v>450</v>
      </c>
      <c r="T404" s="144">
        <v>69407.360000000001</v>
      </c>
      <c r="U404" s="258" t="s">
        <v>1338</v>
      </c>
      <c r="V404" s="236"/>
      <c r="W404" s="260"/>
      <c r="X404" s="260"/>
      <c r="Y404" s="237"/>
      <c r="Z404" s="261"/>
    </row>
    <row r="405" spans="2:26" s="239" customFormat="1" ht="24" x14ac:dyDescent="0.25">
      <c r="B405" s="866"/>
      <c r="C405" s="728"/>
      <c r="D405" s="729"/>
      <c r="E405" s="728"/>
      <c r="F405" s="609"/>
      <c r="G405" s="728"/>
      <c r="H405" s="728"/>
      <c r="I405" s="728"/>
      <c r="J405" s="728"/>
      <c r="K405" s="728"/>
      <c r="L405" s="609"/>
      <c r="M405" s="677"/>
      <c r="N405" s="677"/>
      <c r="O405" s="618"/>
      <c r="P405" s="618"/>
      <c r="Q405" s="696"/>
      <c r="R405" s="138" t="s">
        <v>503</v>
      </c>
      <c r="S405" s="138" t="s">
        <v>403</v>
      </c>
      <c r="T405" s="144">
        <v>0</v>
      </c>
      <c r="U405" s="258" t="s">
        <v>844</v>
      </c>
      <c r="V405" s="236"/>
      <c r="W405" s="260"/>
      <c r="X405" s="260"/>
      <c r="Y405" s="237"/>
      <c r="Z405" s="261"/>
    </row>
    <row r="406" spans="2:26" s="239" customFormat="1" ht="36" x14ac:dyDescent="0.25">
      <c r="B406" s="866">
        <v>265</v>
      </c>
      <c r="C406" s="728" t="s">
        <v>828</v>
      </c>
      <c r="D406" s="729" t="s">
        <v>559</v>
      </c>
      <c r="E406" s="728" t="s">
        <v>498</v>
      </c>
      <c r="F406" s="608" t="s">
        <v>10</v>
      </c>
      <c r="G406" s="728" t="s">
        <v>499</v>
      </c>
      <c r="H406" s="728">
        <v>1801</v>
      </c>
      <c r="I406" s="728">
        <v>73</v>
      </c>
      <c r="J406" s="728">
        <v>133</v>
      </c>
      <c r="K406" s="728">
        <v>6504</v>
      </c>
      <c r="L406" s="608" t="s">
        <v>853</v>
      </c>
      <c r="M406" s="677">
        <v>61254.09</v>
      </c>
      <c r="N406" s="677">
        <v>47146.12</v>
      </c>
      <c r="O406" s="617">
        <v>17000</v>
      </c>
      <c r="P406" s="617">
        <f t="shared" si="6"/>
        <v>17000</v>
      </c>
      <c r="Q406" s="696"/>
      <c r="R406" s="138" t="s">
        <v>449</v>
      </c>
      <c r="S406" s="138" t="s">
        <v>450</v>
      </c>
      <c r="T406" s="144">
        <v>69407.360000000001</v>
      </c>
      <c r="U406" s="258" t="s">
        <v>1338</v>
      </c>
      <c r="V406" s="236"/>
      <c r="W406" s="260"/>
      <c r="X406" s="260"/>
      <c r="Y406" s="237"/>
      <c r="Z406" s="261"/>
    </row>
    <row r="407" spans="2:26" s="239" customFormat="1" ht="24" x14ac:dyDescent="0.25">
      <c r="B407" s="866"/>
      <c r="C407" s="728"/>
      <c r="D407" s="729"/>
      <c r="E407" s="728"/>
      <c r="F407" s="609"/>
      <c r="G407" s="728"/>
      <c r="H407" s="728"/>
      <c r="I407" s="728"/>
      <c r="J407" s="728"/>
      <c r="K407" s="728"/>
      <c r="L407" s="609"/>
      <c r="M407" s="677"/>
      <c r="N407" s="677"/>
      <c r="O407" s="618"/>
      <c r="P407" s="618"/>
      <c r="Q407" s="696"/>
      <c r="R407" s="138" t="s">
        <v>503</v>
      </c>
      <c r="S407" s="138" t="s">
        <v>403</v>
      </c>
      <c r="T407" s="144">
        <v>0</v>
      </c>
      <c r="U407" s="258" t="s">
        <v>844</v>
      </c>
      <c r="V407" s="236"/>
      <c r="W407" s="260"/>
      <c r="X407" s="260"/>
      <c r="Y407" s="237"/>
      <c r="Z407" s="261"/>
    </row>
    <row r="408" spans="2:26" s="239" customFormat="1" ht="36" x14ac:dyDescent="0.25">
      <c r="B408" s="866">
        <v>266</v>
      </c>
      <c r="C408" s="728" t="s">
        <v>828</v>
      </c>
      <c r="D408" s="729" t="s">
        <v>560</v>
      </c>
      <c r="E408" s="728" t="s">
        <v>498</v>
      </c>
      <c r="F408" s="608" t="s">
        <v>11</v>
      </c>
      <c r="G408" s="728" t="s">
        <v>499</v>
      </c>
      <c r="H408" s="728">
        <v>1801</v>
      </c>
      <c r="I408" s="728">
        <v>73</v>
      </c>
      <c r="J408" s="728">
        <v>135</v>
      </c>
      <c r="K408" s="728">
        <v>6505</v>
      </c>
      <c r="L408" s="608" t="s">
        <v>853</v>
      </c>
      <c r="M408" s="677">
        <v>61254.09</v>
      </c>
      <c r="N408" s="677">
        <v>47146.12</v>
      </c>
      <c r="O408" s="617">
        <v>17000</v>
      </c>
      <c r="P408" s="617">
        <f t="shared" si="6"/>
        <v>17000</v>
      </c>
      <c r="Q408" s="696"/>
      <c r="R408" s="138" t="s">
        <v>449</v>
      </c>
      <c r="S408" s="138" t="s">
        <v>450</v>
      </c>
      <c r="T408" s="144">
        <v>69407.360000000001</v>
      </c>
      <c r="U408" s="258" t="s">
        <v>1338</v>
      </c>
      <c r="V408" s="236"/>
      <c r="W408" s="260"/>
      <c r="X408" s="260"/>
      <c r="Y408" s="237"/>
      <c r="Z408" s="261"/>
    </row>
    <row r="409" spans="2:26" s="239" customFormat="1" ht="24" x14ac:dyDescent="0.25">
      <c r="B409" s="866"/>
      <c r="C409" s="728"/>
      <c r="D409" s="729"/>
      <c r="E409" s="728"/>
      <c r="F409" s="609"/>
      <c r="G409" s="728"/>
      <c r="H409" s="728"/>
      <c r="I409" s="728"/>
      <c r="J409" s="728"/>
      <c r="K409" s="728"/>
      <c r="L409" s="609"/>
      <c r="M409" s="677"/>
      <c r="N409" s="677"/>
      <c r="O409" s="618"/>
      <c r="P409" s="618"/>
      <c r="Q409" s="696"/>
      <c r="R409" s="138" t="s">
        <v>503</v>
      </c>
      <c r="S409" s="138" t="s">
        <v>403</v>
      </c>
      <c r="T409" s="144">
        <v>0</v>
      </c>
      <c r="U409" s="258" t="s">
        <v>844</v>
      </c>
      <c r="V409" s="236"/>
      <c r="W409" s="260"/>
      <c r="X409" s="260"/>
      <c r="Y409" s="237"/>
      <c r="Z409" s="261"/>
    </row>
    <row r="410" spans="2:26" s="239" customFormat="1" ht="36" x14ac:dyDescent="0.25">
      <c r="B410" s="866">
        <v>267</v>
      </c>
      <c r="C410" s="728" t="s">
        <v>828</v>
      </c>
      <c r="D410" s="729" t="s">
        <v>561</v>
      </c>
      <c r="E410" s="728" t="s">
        <v>498</v>
      </c>
      <c r="F410" s="608" t="s">
        <v>12</v>
      </c>
      <c r="G410" s="728" t="s">
        <v>499</v>
      </c>
      <c r="H410" s="728">
        <v>1801</v>
      </c>
      <c r="I410" s="728">
        <v>73</v>
      </c>
      <c r="J410" s="728">
        <v>137</v>
      </c>
      <c r="K410" s="728">
        <v>6506</v>
      </c>
      <c r="L410" s="608" t="s">
        <v>853</v>
      </c>
      <c r="M410" s="677">
        <v>61254.09</v>
      </c>
      <c r="N410" s="677">
        <v>47146.12</v>
      </c>
      <c r="O410" s="617">
        <v>17000</v>
      </c>
      <c r="P410" s="617">
        <f t="shared" si="6"/>
        <v>17000</v>
      </c>
      <c r="Q410" s="696"/>
      <c r="R410" s="138" t="s">
        <v>449</v>
      </c>
      <c r="S410" s="138" t="s">
        <v>450</v>
      </c>
      <c r="T410" s="144">
        <v>69407.360000000001</v>
      </c>
      <c r="U410" s="258" t="s">
        <v>1338</v>
      </c>
      <c r="V410" s="236"/>
      <c r="W410" s="260"/>
      <c r="X410" s="260"/>
      <c r="Y410" s="237"/>
      <c r="Z410" s="261"/>
    </row>
    <row r="411" spans="2:26" s="239" customFormat="1" ht="24" x14ac:dyDescent="0.25">
      <c r="B411" s="866"/>
      <c r="C411" s="728"/>
      <c r="D411" s="729"/>
      <c r="E411" s="728"/>
      <c r="F411" s="609"/>
      <c r="G411" s="728"/>
      <c r="H411" s="728"/>
      <c r="I411" s="728"/>
      <c r="J411" s="728"/>
      <c r="K411" s="728"/>
      <c r="L411" s="609"/>
      <c r="M411" s="677"/>
      <c r="N411" s="677"/>
      <c r="O411" s="618"/>
      <c r="P411" s="618"/>
      <c r="Q411" s="696"/>
      <c r="R411" s="138" t="s">
        <v>503</v>
      </c>
      <c r="S411" s="138" t="s">
        <v>403</v>
      </c>
      <c r="T411" s="144">
        <v>0</v>
      </c>
      <c r="U411" s="258" t="s">
        <v>844</v>
      </c>
      <c r="V411" s="236"/>
      <c r="W411" s="260"/>
      <c r="X411" s="260"/>
      <c r="Y411" s="237"/>
      <c r="Z411" s="261"/>
    </row>
    <row r="412" spans="2:26" s="239" customFormat="1" ht="36" x14ac:dyDescent="0.25">
      <c r="B412" s="866">
        <v>268</v>
      </c>
      <c r="C412" s="728" t="s">
        <v>828</v>
      </c>
      <c r="D412" s="729" t="s">
        <v>562</v>
      </c>
      <c r="E412" s="728" t="s">
        <v>498</v>
      </c>
      <c r="F412" s="608" t="s">
        <v>13</v>
      </c>
      <c r="G412" s="728" t="s">
        <v>499</v>
      </c>
      <c r="H412" s="728">
        <v>1801</v>
      </c>
      <c r="I412" s="728">
        <v>73</v>
      </c>
      <c r="J412" s="728">
        <v>139</v>
      </c>
      <c r="K412" s="728">
        <v>6507</v>
      </c>
      <c r="L412" s="608" t="s">
        <v>853</v>
      </c>
      <c r="M412" s="677">
        <v>61254.09</v>
      </c>
      <c r="N412" s="677">
        <v>47146.12</v>
      </c>
      <c r="O412" s="617">
        <v>17000</v>
      </c>
      <c r="P412" s="617">
        <f t="shared" si="6"/>
        <v>17000</v>
      </c>
      <c r="Q412" s="696"/>
      <c r="R412" s="138" t="s">
        <v>449</v>
      </c>
      <c r="S412" s="138" t="s">
        <v>450</v>
      </c>
      <c r="T412" s="144">
        <v>69407.360000000001</v>
      </c>
      <c r="U412" s="258" t="s">
        <v>1338</v>
      </c>
      <c r="V412" s="236"/>
      <c r="W412" s="260"/>
      <c r="X412" s="260"/>
      <c r="Y412" s="237"/>
      <c r="Z412" s="261"/>
    </row>
    <row r="413" spans="2:26" s="239" customFormat="1" ht="24" x14ac:dyDescent="0.25">
      <c r="B413" s="866"/>
      <c r="C413" s="728"/>
      <c r="D413" s="729"/>
      <c r="E413" s="728"/>
      <c r="F413" s="609"/>
      <c r="G413" s="728"/>
      <c r="H413" s="728"/>
      <c r="I413" s="728"/>
      <c r="J413" s="728"/>
      <c r="K413" s="728"/>
      <c r="L413" s="609"/>
      <c r="M413" s="677"/>
      <c r="N413" s="677"/>
      <c r="O413" s="618"/>
      <c r="P413" s="618"/>
      <c r="Q413" s="696"/>
      <c r="R413" s="138" t="s">
        <v>503</v>
      </c>
      <c r="S413" s="138" t="s">
        <v>403</v>
      </c>
      <c r="T413" s="144">
        <v>0</v>
      </c>
      <c r="U413" s="258" t="s">
        <v>844</v>
      </c>
      <c r="V413" s="236"/>
      <c r="W413" s="260"/>
      <c r="X413" s="260"/>
      <c r="Y413" s="237"/>
      <c r="Z413" s="261"/>
    </row>
    <row r="414" spans="2:26" s="239" customFormat="1" ht="36" x14ac:dyDescent="0.25">
      <c r="B414" s="866">
        <v>269</v>
      </c>
      <c r="C414" s="728" t="s">
        <v>828</v>
      </c>
      <c r="D414" s="729" t="s">
        <v>563</v>
      </c>
      <c r="E414" s="728" t="s">
        <v>498</v>
      </c>
      <c r="F414" s="608" t="s">
        <v>14</v>
      </c>
      <c r="G414" s="728" t="s">
        <v>499</v>
      </c>
      <c r="H414" s="728">
        <v>1801</v>
      </c>
      <c r="I414" s="728">
        <v>73</v>
      </c>
      <c r="J414" s="728">
        <v>141</v>
      </c>
      <c r="K414" s="728">
        <v>6508</v>
      </c>
      <c r="L414" s="608" t="s">
        <v>853</v>
      </c>
      <c r="M414" s="677">
        <v>61254.09</v>
      </c>
      <c r="N414" s="677">
        <v>47146.12</v>
      </c>
      <c r="O414" s="617">
        <v>17000</v>
      </c>
      <c r="P414" s="617">
        <f t="shared" si="6"/>
        <v>17000</v>
      </c>
      <c r="Q414" s="696"/>
      <c r="R414" s="138" t="s">
        <v>449</v>
      </c>
      <c r="S414" s="138" t="s">
        <v>450</v>
      </c>
      <c r="T414" s="144">
        <v>69407.360000000001</v>
      </c>
      <c r="U414" s="258" t="s">
        <v>1338</v>
      </c>
      <c r="V414" s="236"/>
      <c r="W414" s="260"/>
      <c r="X414" s="260"/>
      <c r="Y414" s="237"/>
      <c r="Z414" s="261"/>
    </row>
    <row r="415" spans="2:26" s="239" customFormat="1" ht="24" x14ac:dyDescent="0.25">
      <c r="B415" s="866"/>
      <c r="C415" s="728"/>
      <c r="D415" s="729"/>
      <c r="E415" s="728"/>
      <c r="F415" s="609"/>
      <c r="G415" s="728"/>
      <c r="H415" s="728"/>
      <c r="I415" s="728"/>
      <c r="J415" s="728"/>
      <c r="K415" s="728"/>
      <c r="L415" s="609"/>
      <c r="M415" s="677"/>
      <c r="N415" s="677"/>
      <c r="O415" s="618"/>
      <c r="P415" s="618"/>
      <c r="Q415" s="696"/>
      <c r="R415" s="138" t="s">
        <v>503</v>
      </c>
      <c r="S415" s="138" t="s">
        <v>403</v>
      </c>
      <c r="T415" s="144">
        <v>0</v>
      </c>
      <c r="U415" s="258" t="s">
        <v>844</v>
      </c>
      <c r="V415" s="236"/>
      <c r="W415" s="260"/>
      <c r="X415" s="260"/>
      <c r="Y415" s="237"/>
      <c r="Z415" s="261"/>
    </row>
    <row r="416" spans="2:26" s="239" customFormat="1" ht="36" x14ac:dyDescent="0.25">
      <c r="B416" s="866">
        <v>270</v>
      </c>
      <c r="C416" s="728" t="s">
        <v>828</v>
      </c>
      <c r="D416" s="729" t="s">
        <v>564</v>
      </c>
      <c r="E416" s="728" t="s">
        <v>498</v>
      </c>
      <c r="F416" s="608" t="s">
        <v>15</v>
      </c>
      <c r="G416" s="728" t="s">
        <v>499</v>
      </c>
      <c r="H416" s="728">
        <v>1801</v>
      </c>
      <c r="I416" s="728">
        <v>73</v>
      </c>
      <c r="J416" s="728">
        <v>143</v>
      </c>
      <c r="K416" s="728">
        <v>6509</v>
      </c>
      <c r="L416" s="608" t="s">
        <v>853</v>
      </c>
      <c r="M416" s="677">
        <v>61254.09</v>
      </c>
      <c r="N416" s="677">
        <v>47146.12</v>
      </c>
      <c r="O416" s="617">
        <v>17000</v>
      </c>
      <c r="P416" s="617">
        <f t="shared" si="6"/>
        <v>17000</v>
      </c>
      <c r="Q416" s="696"/>
      <c r="R416" s="138" t="s">
        <v>449</v>
      </c>
      <c r="S416" s="138" t="s">
        <v>450</v>
      </c>
      <c r="T416" s="144">
        <v>69407.360000000001</v>
      </c>
      <c r="U416" s="258" t="s">
        <v>1338</v>
      </c>
      <c r="V416" s="236"/>
      <c r="W416" s="260"/>
      <c r="X416" s="260"/>
      <c r="Y416" s="237"/>
      <c r="Z416" s="261"/>
    </row>
    <row r="417" spans="2:26" s="239" customFormat="1" ht="24" x14ac:dyDescent="0.25">
      <c r="B417" s="866"/>
      <c r="C417" s="728"/>
      <c r="D417" s="729"/>
      <c r="E417" s="728"/>
      <c r="F417" s="609"/>
      <c r="G417" s="728"/>
      <c r="H417" s="728"/>
      <c r="I417" s="728"/>
      <c r="J417" s="728"/>
      <c r="K417" s="728"/>
      <c r="L417" s="609"/>
      <c r="M417" s="677"/>
      <c r="N417" s="677"/>
      <c r="O417" s="618"/>
      <c r="P417" s="618"/>
      <c r="Q417" s="696"/>
      <c r="R417" s="138" t="s">
        <v>503</v>
      </c>
      <c r="S417" s="138" t="s">
        <v>403</v>
      </c>
      <c r="T417" s="144">
        <v>0</v>
      </c>
      <c r="U417" s="258" t="s">
        <v>844</v>
      </c>
      <c r="V417" s="236"/>
      <c r="W417" s="260"/>
      <c r="X417" s="260"/>
      <c r="Y417" s="237"/>
      <c r="Z417" s="261"/>
    </row>
    <row r="418" spans="2:26" s="239" customFormat="1" ht="36" x14ac:dyDescent="0.25">
      <c r="B418" s="866">
        <v>271</v>
      </c>
      <c r="C418" s="728" t="s">
        <v>828</v>
      </c>
      <c r="D418" s="729" t="s">
        <v>565</v>
      </c>
      <c r="E418" s="728" t="s">
        <v>498</v>
      </c>
      <c r="F418" s="608" t="s">
        <v>16</v>
      </c>
      <c r="G418" s="728" t="s">
        <v>499</v>
      </c>
      <c r="H418" s="728">
        <v>1801</v>
      </c>
      <c r="I418" s="728">
        <v>73</v>
      </c>
      <c r="J418" s="728">
        <v>145</v>
      </c>
      <c r="K418" s="728">
        <v>6510</v>
      </c>
      <c r="L418" s="608" t="s">
        <v>853</v>
      </c>
      <c r="M418" s="677">
        <v>61254.09</v>
      </c>
      <c r="N418" s="677">
        <v>47146.12</v>
      </c>
      <c r="O418" s="617">
        <v>17000</v>
      </c>
      <c r="P418" s="617">
        <f t="shared" si="6"/>
        <v>17000</v>
      </c>
      <c r="Q418" s="696"/>
      <c r="R418" s="138" t="s">
        <v>449</v>
      </c>
      <c r="S418" s="138" t="s">
        <v>450</v>
      </c>
      <c r="T418" s="144">
        <v>69407.360000000001</v>
      </c>
      <c r="U418" s="258" t="s">
        <v>1338</v>
      </c>
      <c r="V418" s="236"/>
      <c r="W418" s="260"/>
      <c r="X418" s="260"/>
      <c r="Y418" s="237"/>
      <c r="Z418" s="261"/>
    </row>
    <row r="419" spans="2:26" s="239" customFormat="1" ht="24" x14ac:dyDescent="0.25">
      <c r="B419" s="866"/>
      <c r="C419" s="728"/>
      <c r="D419" s="729"/>
      <c r="E419" s="728"/>
      <c r="F419" s="609"/>
      <c r="G419" s="728"/>
      <c r="H419" s="728"/>
      <c r="I419" s="728"/>
      <c r="J419" s="728"/>
      <c r="K419" s="728"/>
      <c r="L419" s="609"/>
      <c r="M419" s="677"/>
      <c r="N419" s="677"/>
      <c r="O419" s="618"/>
      <c r="P419" s="618"/>
      <c r="Q419" s="696"/>
      <c r="R419" s="138" t="s">
        <v>503</v>
      </c>
      <c r="S419" s="138" t="s">
        <v>403</v>
      </c>
      <c r="T419" s="144">
        <v>0</v>
      </c>
      <c r="U419" s="258" t="s">
        <v>844</v>
      </c>
      <c r="V419" s="236"/>
      <c r="W419" s="260"/>
      <c r="X419" s="260"/>
      <c r="Y419" s="237"/>
      <c r="Z419" s="261"/>
    </row>
    <row r="420" spans="2:26" s="239" customFormat="1" ht="36" x14ac:dyDescent="0.25">
      <c r="B420" s="866">
        <v>272</v>
      </c>
      <c r="C420" s="728" t="s">
        <v>828</v>
      </c>
      <c r="D420" s="729" t="s">
        <v>566</v>
      </c>
      <c r="E420" s="728" t="s">
        <v>498</v>
      </c>
      <c r="F420" s="608" t="s">
        <v>17</v>
      </c>
      <c r="G420" s="728" t="s">
        <v>499</v>
      </c>
      <c r="H420" s="728">
        <v>1801</v>
      </c>
      <c r="I420" s="728">
        <v>73</v>
      </c>
      <c r="J420" s="728">
        <v>147</v>
      </c>
      <c r="K420" s="728">
        <v>6511</v>
      </c>
      <c r="L420" s="608" t="s">
        <v>853</v>
      </c>
      <c r="M420" s="677">
        <v>61254.09</v>
      </c>
      <c r="N420" s="677">
        <v>46945.87</v>
      </c>
      <c r="O420" s="617">
        <v>16926.899999999998</v>
      </c>
      <c r="P420" s="617">
        <f t="shared" si="6"/>
        <v>16926.899999999998</v>
      </c>
      <c r="Q420" s="696"/>
      <c r="R420" s="138" t="s">
        <v>449</v>
      </c>
      <c r="S420" s="138" t="s">
        <v>450</v>
      </c>
      <c r="T420" s="144">
        <v>69108.91</v>
      </c>
      <c r="U420" s="258" t="s">
        <v>1338</v>
      </c>
      <c r="V420" s="236"/>
      <c r="W420" s="260"/>
      <c r="X420" s="260"/>
      <c r="Y420" s="237"/>
      <c r="Z420" s="261"/>
    </row>
    <row r="421" spans="2:26" s="239" customFormat="1" ht="24" x14ac:dyDescent="0.25">
      <c r="B421" s="866"/>
      <c r="C421" s="728"/>
      <c r="D421" s="729"/>
      <c r="E421" s="728"/>
      <c r="F421" s="609"/>
      <c r="G421" s="728"/>
      <c r="H421" s="728"/>
      <c r="I421" s="728"/>
      <c r="J421" s="728"/>
      <c r="K421" s="728"/>
      <c r="L421" s="609"/>
      <c r="M421" s="677"/>
      <c r="N421" s="677"/>
      <c r="O421" s="618"/>
      <c r="P421" s="618"/>
      <c r="Q421" s="696"/>
      <c r="R421" s="138" t="s">
        <v>503</v>
      </c>
      <c r="S421" s="138" t="s">
        <v>403</v>
      </c>
      <c r="T421" s="144">
        <v>0</v>
      </c>
      <c r="U421" s="258" t="s">
        <v>844</v>
      </c>
      <c r="V421" s="236"/>
      <c r="W421" s="260"/>
      <c r="X421" s="260"/>
      <c r="Y421" s="237"/>
      <c r="Z421" s="261"/>
    </row>
    <row r="422" spans="2:26" s="239" customFormat="1" ht="36" x14ac:dyDescent="0.25">
      <c r="B422" s="866">
        <v>273</v>
      </c>
      <c r="C422" s="728" t="s">
        <v>828</v>
      </c>
      <c r="D422" s="729" t="s">
        <v>567</v>
      </c>
      <c r="E422" s="728" t="s">
        <v>498</v>
      </c>
      <c r="F422" s="608" t="s">
        <v>18</v>
      </c>
      <c r="G422" s="728" t="s">
        <v>499</v>
      </c>
      <c r="H422" s="728">
        <v>1801</v>
      </c>
      <c r="I422" s="728">
        <v>73</v>
      </c>
      <c r="J422" s="728">
        <v>149</v>
      </c>
      <c r="K422" s="728">
        <v>6512</v>
      </c>
      <c r="L422" s="608" t="s">
        <v>853</v>
      </c>
      <c r="M422" s="677">
        <v>61254.09</v>
      </c>
      <c r="N422" s="677">
        <v>47146.12</v>
      </c>
      <c r="O422" s="617">
        <v>17000</v>
      </c>
      <c r="P422" s="617">
        <f t="shared" si="6"/>
        <v>17000</v>
      </c>
      <c r="Q422" s="696"/>
      <c r="R422" s="138" t="s">
        <v>449</v>
      </c>
      <c r="S422" s="138" t="s">
        <v>450</v>
      </c>
      <c r="T422" s="144">
        <v>69407.360000000001</v>
      </c>
      <c r="U422" s="258" t="s">
        <v>1338</v>
      </c>
      <c r="V422" s="236"/>
      <c r="W422" s="260"/>
      <c r="X422" s="260"/>
      <c r="Y422" s="237"/>
      <c r="Z422" s="261"/>
    </row>
    <row r="423" spans="2:26" s="239" customFormat="1" ht="24" x14ac:dyDescent="0.25">
      <c r="B423" s="866"/>
      <c r="C423" s="728"/>
      <c r="D423" s="729"/>
      <c r="E423" s="728"/>
      <c r="F423" s="609"/>
      <c r="G423" s="728"/>
      <c r="H423" s="728"/>
      <c r="I423" s="728"/>
      <c r="J423" s="728"/>
      <c r="K423" s="728"/>
      <c r="L423" s="609"/>
      <c r="M423" s="677"/>
      <c r="N423" s="677"/>
      <c r="O423" s="618"/>
      <c r="P423" s="618"/>
      <c r="Q423" s="696"/>
      <c r="R423" s="138" t="s">
        <v>503</v>
      </c>
      <c r="S423" s="138" t="s">
        <v>403</v>
      </c>
      <c r="T423" s="144">
        <v>0</v>
      </c>
      <c r="U423" s="258" t="s">
        <v>844</v>
      </c>
      <c r="V423" s="236"/>
      <c r="W423" s="260"/>
      <c r="X423" s="260"/>
      <c r="Y423" s="237"/>
      <c r="Z423" s="261"/>
    </row>
    <row r="424" spans="2:26" s="239" customFormat="1" ht="36" x14ac:dyDescent="0.25">
      <c r="B424" s="866">
        <v>274</v>
      </c>
      <c r="C424" s="728" t="s">
        <v>828</v>
      </c>
      <c r="D424" s="729" t="s">
        <v>568</v>
      </c>
      <c r="E424" s="728" t="s">
        <v>498</v>
      </c>
      <c r="F424" s="608" t="s">
        <v>19</v>
      </c>
      <c r="G424" s="728" t="s">
        <v>499</v>
      </c>
      <c r="H424" s="728">
        <v>1801</v>
      </c>
      <c r="I424" s="728">
        <v>73</v>
      </c>
      <c r="J424" s="728">
        <v>151</v>
      </c>
      <c r="K424" s="728">
        <v>6513</v>
      </c>
      <c r="L424" s="608" t="s">
        <v>853</v>
      </c>
      <c r="M424" s="677">
        <v>61254.09</v>
      </c>
      <c r="N424" s="677">
        <v>47146.12</v>
      </c>
      <c r="O424" s="617">
        <v>17000</v>
      </c>
      <c r="P424" s="617">
        <f t="shared" si="6"/>
        <v>17000</v>
      </c>
      <c r="Q424" s="696"/>
      <c r="R424" s="138" t="s">
        <v>449</v>
      </c>
      <c r="S424" s="138" t="s">
        <v>450</v>
      </c>
      <c r="T424" s="144">
        <v>69407.360000000001</v>
      </c>
      <c r="U424" s="258" t="s">
        <v>1338</v>
      </c>
      <c r="V424" s="236"/>
      <c r="W424" s="260"/>
      <c r="X424" s="260"/>
      <c r="Y424" s="237"/>
      <c r="Z424" s="261"/>
    </row>
    <row r="425" spans="2:26" s="239" customFormat="1" ht="24" x14ac:dyDescent="0.25">
      <c r="B425" s="866"/>
      <c r="C425" s="728"/>
      <c r="D425" s="729"/>
      <c r="E425" s="728"/>
      <c r="F425" s="609"/>
      <c r="G425" s="728"/>
      <c r="H425" s="728"/>
      <c r="I425" s="728"/>
      <c r="J425" s="728"/>
      <c r="K425" s="728"/>
      <c r="L425" s="609"/>
      <c r="M425" s="677"/>
      <c r="N425" s="677"/>
      <c r="O425" s="618"/>
      <c r="P425" s="618"/>
      <c r="Q425" s="696"/>
      <c r="R425" s="138" t="s">
        <v>503</v>
      </c>
      <c r="S425" s="138" t="s">
        <v>403</v>
      </c>
      <c r="T425" s="144">
        <v>0</v>
      </c>
      <c r="U425" s="258" t="s">
        <v>844</v>
      </c>
      <c r="V425" s="236"/>
      <c r="W425" s="260"/>
      <c r="X425" s="260"/>
      <c r="Y425" s="237"/>
      <c r="Z425" s="261"/>
    </row>
    <row r="426" spans="2:26" s="239" customFormat="1" ht="36" x14ac:dyDescent="0.25">
      <c r="B426" s="866">
        <v>275</v>
      </c>
      <c r="C426" s="728" t="s">
        <v>828</v>
      </c>
      <c r="D426" s="729" t="s">
        <v>569</v>
      </c>
      <c r="E426" s="728" t="s">
        <v>498</v>
      </c>
      <c r="F426" s="608" t="s">
        <v>20</v>
      </c>
      <c r="G426" s="728" t="s">
        <v>499</v>
      </c>
      <c r="H426" s="728">
        <v>1801</v>
      </c>
      <c r="I426" s="728">
        <v>73</v>
      </c>
      <c r="J426" s="728">
        <v>153</v>
      </c>
      <c r="K426" s="728">
        <v>6514</v>
      </c>
      <c r="L426" s="608" t="s">
        <v>853</v>
      </c>
      <c r="M426" s="677">
        <v>61254.09</v>
      </c>
      <c r="N426" s="677">
        <v>47146.12</v>
      </c>
      <c r="O426" s="617">
        <v>17000</v>
      </c>
      <c r="P426" s="617">
        <f t="shared" si="6"/>
        <v>17000</v>
      </c>
      <c r="Q426" s="696"/>
      <c r="R426" s="138" t="s">
        <v>449</v>
      </c>
      <c r="S426" s="138" t="s">
        <v>450</v>
      </c>
      <c r="T426" s="144">
        <v>69407.360000000001</v>
      </c>
      <c r="U426" s="258" t="s">
        <v>1338</v>
      </c>
      <c r="V426" s="236"/>
      <c r="W426" s="260"/>
      <c r="X426" s="260"/>
      <c r="Y426" s="237"/>
      <c r="Z426" s="261"/>
    </row>
    <row r="427" spans="2:26" s="239" customFormat="1" ht="24" x14ac:dyDescent="0.25">
      <c r="B427" s="866"/>
      <c r="C427" s="728"/>
      <c r="D427" s="729"/>
      <c r="E427" s="728"/>
      <c r="F427" s="609"/>
      <c r="G427" s="728"/>
      <c r="H427" s="728"/>
      <c r="I427" s="728"/>
      <c r="J427" s="728"/>
      <c r="K427" s="728"/>
      <c r="L427" s="609"/>
      <c r="M427" s="677"/>
      <c r="N427" s="677"/>
      <c r="O427" s="618"/>
      <c r="P427" s="618"/>
      <c r="Q427" s="696"/>
      <c r="R427" s="138" t="s">
        <v>503</v>
      </c>
      <c r="S427" s="138" t="s">
        <v>403</v>
      </c>
      <c r="T427" s="144">
        <v>0</v>
      </c>
      <c r="U427" s="258" t="s">
        <v>844</v>
      </c>
      <c r="V427" s="236"/>
      <c r="W427" s="260"/>
      <c r="X427" s="260"/>
      <c r="Y427" s="237"/>
      <c r="Z427" s="261"/>
    </row>
    <row r="428" spans="2:26" s="239" customFormat="1" ht="36" x14ac:dyDescent="0.25">
      <c r="B428" s="866">
        <v>276</v>
      </c>
      <c r="C428" s="728" t="s">
        <v>828</v>
      </c>
      <c r="D428" s="729" t="s">
        <v>570</v>
      </c>
      <c r="E428" s="728" t="s">
        <v>498</v>
      </c>
      <c r="F428" s="608" t="s">
        <v>21</v>
      </c>
      <c r="G428" s="728" t="s">
        <v>499</v>
      </c>
      <c r="H428" s="728">
        <v>1801</v>
      </c>
      <c r="I428" s="728">
        <v>73</v>
      </c>
      <c r="J428" s="728">
        <v>155</v>
      </c>
      <c r="K428" s="728">
        <v>6515</v>
      </c>
      <c r="L428" s="608" t="s">
        <v>853</v>
      </c>
      <c r="M428" s="677">
        <v>61254.09</v>
      </c>
      <c r="N428" s="677">
        <v>47146.12</v>
      </c>
      <c r="O428" s="617">
        <v>17000</v>
      </c>
      <c r="P428" s="617">
        <f t="shared" si="6"/>
        <v>17000</v>
      </c>
      <c r="Q428" s="696"/>
      <c r="R428" s="138" t="s">
        <v>449</v>
      </c>
      <c r="S428" s="138" t="s">
        <v>450</v>
      </c>
      <c r="T428" s="144">
        <v>69407.360000000001</v>
      </c>
      <c r="U428" s="258" t="s">
        <v>1338</v>
      </c>
      <c r="V428" s="236"/>
      <c r="W428" s="260"/>
      <c r="X428" s="260"/>
      <c r="Y428" s="237"/>
      <c r="Z428" s="261"/>
    </row>
    <row r="429" spans="2:26" s="239" customFormat="1" ht="24" x14ac:dyDescent="0.25">
      <c r="B429" s="866"/>
      <c r="C429" s="728"/>
      <c r="D429" s="729"/>
      <c r="E429" s="728"/>
      <c r="F429" s="609"/>
      <c r="G429" s="728"/>
      <c r="H429" s="728"/>
      <c r="I429" s="728"/>
      <c r="J429" s="728"/>
      <c r="K429" s="728"/>
      <c r="L429" s="609"/>
      <c r="M429" s="677"/>
      <c r="N429" s="677"/>
      <c r="O429" s="618"/>
      <c r="P429" s="618"/>
      <c r="Q429" s="696"/>
      <c r="R429" s="138" t="s">
        <v>503</v>
      </c>
      <c r="S429" s="138" t="s">
        <v>403</v>
      </c>
      <c r="T429" s="144">
        <v>0</v>
      </c>
      <c r="U429" s="258" t="s">
        <v>844</v>
      </c>
      <c r="V429" s="236"/>
      <c r="W429" s="260"/>
      <c r="X429" s="260"/>
      <c r="Y429" s="237"/>
      <c r="Z429" s="261"/>
    </row>
    <row r="430" spans="2:26" s="239" customFormat="1" ht="36" x14ac:dyDescent="0.25">
      <c r="B430" s="866">
        <v>277</v>
      </c>
      <c r="C430" s="728" t="s">
        <v>828</v>
      </c>
      <c r="D430" s="729" t="s">
        <v>571</v>
      </c>
      <c r="E430" s="728" t="s">
        <v>498</v>
      </c>
      <c r="F430" s="608" t="s">
        <v>22</v>
      </c>
      <c r="G430" s="728" t="s">
        <v>499</v>
      </c>
      <c r="H430" s="728">
        <v>1801</v>
      </c>
      <c r="I430" s="728">
        <v>73</v>
      </c>
      <c r="J430" s="728">
        <v>157</v>
      </c>
      <c r="K430" s="728">
        <v>6516</v>
      </c>
      <c r="L430" s="608" t="s">
        <v>853</v>
      </c>
      <c r="M430" s="677">
        <v>61254.09</v>
      </c>
      <c r="N430" s="677">
        <v>47146.12</v>
      </c>
      <c r="O430" s="617">
        <v>17000</v>
      </c>
      <c r="P430" s="617">
        <f t="shared" si="6"/>
        <v>17000</v>
      </c>
      <c r="Q430" s="696"/>
      <c r="R430" s="138" t="s">
        <v>449</v>
      </c>
      <c r="S430" s="138" t="s">
        <v>450</v>
      </c>
      <c r="T430" s="144">
        <v>69407.360000000001</v>
      </c>
      <c r="U430" s="258" t="s">
        <v>1338</v>
      </c>
      <c r="V430" s="236"/>
      <c r="W430" s="260"/>
      <c r="X430" s="260"/>
      <c r="Y430" s="237"/>
      <c r="Z430" s="261"/>
    </row>
    <row r="431" spans="2:26" s="239" customFormat="1" ht="24" x14ac:dyDescent="0.25">
      <c r="B431" s="866"/>
      <c r="C431" s="728"/>
      <c r="D431" s="729"/>
      <c r="E431" s="728"/>
      <c r="F431" s="609"/>
      <c r="G431" s="728"/>
      <c r="H431" s="728"/>
      <c r="I431" s="728"/>
      <c r="J431" s="728"/>
      <c r="K431" s="728"/>
      <c r="L431" s="609"/>
      <c r="M431" s="677"/>
      <c r="N431" s="677"/>
      <c r="O431" s="618"/>
      <c r="P431" s="618"/>
      <c r="Q431" s="696"/>
      <c r="R431" s="138" t="s">
        <v>503</v>
      </c>
      <c r="S431" s="138" t="s">
        <v>403</v>
      </c>
      <c r="T431" s="144">
        <v>0</v>
      </c>
      <c r="U431" s="258" t="s">
        <v>844</v>
      </c>
      <c r="V431" s="236"/>
      <c r="W431" s="260"/>
      <c r="X431" s="260"/>
      <c r="Y431" s="237"/>
      <c r="Z431" s="261"/>
    </row>
    <row r="432" spans="2:26" s="239" customFormat="1" ht="36" x14ac:dyDescent="0.25">
      <c r="B432" s="866">
        <v>278</v>
      </c>
      <c r="C432" s="728" t="s">
        <v>828</v>
      </c>
      <c r="D432" s="729" t="s">
        <v>572</v>
      </c>
      <c r="E432" s="728" t="s">
        <v>498</v>
      </c>
      <c r="F432" s="608" t="s">
        <v>23</v>
      </c>
      <c r="G432" s="728" t="s">
        <v>499</v>
      </c>
      <c r="H432" s="728">
        <v>1801</v>
      </c>
      <c r="I432" s="728">
        <v>73</v>
      </c>
      <c r="J432" s="728">
        <v>159</v>
      </c>
      <c r="K432" s="728">
        <v>6517</v>
      </c>
      <c r="L432" s="608" t="s">
        <v>853</v>
      </c>
      <c r="M432" s="677">
        <v>61254.09</v>
      </c>
      <c r="N432" s="677">
        <v>47146.12</v>
      </c>
      <c r="O432" s="617">
        <v>17000</v>
      </c>
      <c r="P432" s="617">
        <f t="shared" si="6"/>
        <v>17000</v>
      </c>
      <c r="Q432" s="696"/>
      <c r="R432" s="138" t="s">
        <v>449</v>
      </c>
      <c r="S432" s="138" t="s">
        <v>450</v>
      </c>
      <c r="T432" s="144">
        <v>69407.360000000001</v>
      </c>
      <c r="U432" s="258" t="s">
        <v>1338</v>
      </c>
      <c r="V432" s="236"/>
      <c r="W432" s="260"/>
      <c r="X432" s="260"/>
      <c r="Y432" s="237"/>
      <c r="Z432" s="261"/>
    </row>
    <row r="433" spans="2:26" s="239" customFormat="1" ht="24" x14ac:dyDescent="0.25">
      <c r="B433" s="866"/>
      <c r="C433" s="728"/>
      <c r="D433" s="729"/>
      <c r="E433" s="728"/>
      <c r="F433" s="609"/>
      <c r="G433" s="728"/>
      <c r="H433" s="728"/>
      <c r="I433" s="728"/>
      <c r="J433" s="728"/>
      <c r="K433" s="728"/>
      <c r="L433" s="609"/>
      <c r="M433" s="677"/>
      <c r="N433" s="677"/>
      <c r="O433" s="618"/>
      <c r="P433" s="618"/>
      <c r="Q433" s="696"/>
      <c r="R433" s="138" t="s">
        <v>503</v>
      </c>
      <c r="S433" s="138" t="s">
        <v>403</v>
      </c>
      <c r="T433" s="144">
        <v>0</v>
      </c>
      <c r="U433" s="258" t="s">
        <v>844</v>
      </c>
      <c r="V433" s="236"/>
      <c r="W433" s="260"/>
      <c r="X433" s="260"/>
      <c r="Y433" s="237"/>
      <c r="Z433" s="261"/>
    </row>
    <row r="434" spans="2:26" s="239" customFormat="1" ht="36" x14ac:dyDescent="0.25">
      <c r="B434" s="866">
        <v>279</v>
      </c>
      <c r="C434" s="728" t="s">
        <v>828</v>
      </c>
      <c r="D434" s="729" t="s">
        <v>573</v>
      </c>
      <c r="E434" s="728" t="s">
        <v>498</v>
      </c>
      <c r="F434" s="608" t="s">
        <v>24</v>
      </c>
      <c r="G434" s="728" t="s">
        <v>499</v>
      </c>
      <c r="H434" s="728">
        <v>1801</v>
      </c>
      <c r="I434" s="728">
        <v>73</v>
      </c>
      <c r="J434" s="728">
        <v>161</v>
      </c>
      <c r="K434" s="728">
        <v>6518</v>
      </c>
      <c r="L434" s="608" t="s">
        <v>853</v>
      </c>
      <c r="M434" s="677">
        <v>61254.09</v>
      </c>
      <c r="N434" s="677">
        <v>47146.12</v>
      </c>
      <c r="O434" s="617">
        <v>17000</v>
      </c>
      <c r="P434" s="617">
        <f t="shared" si="6"/>
        <v>17000</v>
      </c>
      <c r="Q434" s="696"/>
      <c r="R434" s="138" t="s">
        <v>449</v>
      </c>
      <c r="S434" s="138" t="s">
        <v>450</v>
      </c>
      <c r="T434" s="144">
        <v>69407.360000000001</v>
      </c>
      <c r="U434" s="258" t="s">
        <v>1338</v>
      </c>
      <c r="V434" s="236"/>
      <c r="W434" s="260"/>
      <c r="X434" s="260"/>
      <c r="Y434" s="237"/>
      <c r="Z434" s="261"/>
    </row>
    <row r="435" spans="2:26" s="239" customFormat="1" ht="24" x14ac:dyDescent="0.25">
      <c r="B435" s="866"/>
      <c r="C435" s="728"/>
      <c r="D435" s="729"/>
      <c r="E435" s="728"/>
      <c r="F435" s="609"/>
      <c r="G435" s="728"/>
      <c r="H435" s="728"/>
      <c r="I435" s="728"/>
      <c r="J435" s="728"/>
      <c r="K435" s="728"/>
      <c r="L435" s="609"/>
      <c r="M435" s="677"/>
      <c r="N435" s="677"/>
      <c r="O435" s="618"/>
      <c r="P435" s="618"/>
      <c r="Q435" s="696"/>
      <c r="R435" s="138" t="s">
        <v>503</v>
      </c>
      <c r="S435" s="138" t="s">
        <v>403</v>
      </c>
      <c r="T435" s="144">
        <v>0</v>
      </c>
      <c r="U435" s="258" t="s">
        <v>844</v>
      </c>
      <c r="V435" s="236"/>
      <c r="W435" s="260"/>
      <c r="X435" s="260"/>
      <c r="Y435" s="237"/>
      <c r="Z435" s="261"/>
    </row>
    <row r="436" spans="2:26" s="239" customFormat="1" ht="36" x14ac:dyDescent="0.25">
      <c r="B436" s="866">
        <v>280</v>
      </c>
      <c r="C436" s="728" t="s">
        <v>828</v>
      </c>
      <c r="D436" s="729" t="s">
        <v>574</v>
      </c>
      <c r="E436" s="728" t="s">
        <v>498</v>
      </c>
      <c r="F436" s="608" t="s">
        <v>25</v>
      </c>
      <c r="G436" s="728" t="s">
        <v>499</v>
      </c>
      <c r="H436" s="728">
        <v>1801</v>
      </c>
      <c r="I436" s="728">
        <v>73</v>
      </c>
      <c r="J436" s="728">
        <v>163</v>
      </c>
      <c r="K436" s="728">
        <v>6519</v>
      </c>
      <c r="L436" s="608" t="s">
        <v>853</v>
      </c>
      <c r="M436" s="677">
        <v>61254.09</v>
      </c>
      <c r="N436" s="677">
        <v>47146.12</v>
      </c>
      <c r="O436" s="617">
        <v>17000</v>
      </c>
      <c r="P436" s="617">
        <f t="shared" si="6"/>
        <v>17000</v>
      </c>
      <c r="Q436" s="696"/>
      <c r="R436" s="138" t="s">
        <v>449</v>
      </c>
      <c r="S436" s="138" t="s">
        <v>450</v>
      </c>
      <c r="T436" s="144">
        <v>69407.360000000001</v>
      </c>
      <c r="U436" s="258" t="s">
        <v>1338</v>
      </c>
      <c r="V436" s="236"/>
      <c r="W436" s="260"/>
      <c r="X436" s="260"/>
      <c r="Y436" s="237"/>
      <c r="Z436" s="261"/>
    </row>
    <row r="437" spans="2:26" s="239" customFormat="1" ht="24" x14ac:dyDescent="0.25">
      <c r="B437" s="866"/>
      <c r="C437" s="728"/>
      <c r="D437" s="729"/>
      <c r="E437" s="728"/>
      <c r="F437" s="609"/>
      <c r="G437" s="728"/>
      <c r="H437" s="728"/>
      <c r="I437" s="728"/>
      <c r="J437" s="728"/>
      <c r="K437" s="728"/>
      <c r="L437" s="609"/>
      <c r="M437" s="677"/>
      <c r="N437" s="677"/>
      <c r="O437" s="618"/>
      <c r="P437" s="618"/>
      <c r="Q437" s="696"/>
      <c r="R437" s="138" t="s">
        <v>503</v>
      </c>
      <c r="S437" s="138" t="s">
        <v>403</v>
      </c>
      <c r="T437" s="144">
        <v>0</v>
      </c>
      <c r="U437" s="258" t="s">
        <v>844</v>
      </c>
      <c r="V437" s="236"/>
      <c r="W437" s="260"/>
      <c r="X437" s="260"/>
      <c r="Y437" s="237"/>
      <c r="Z437" s="261"/>
    </row>
    <row r="438" spans="2:26" s="239" customFormat="1" ht="36" x14ac:dyDescent="0.25">
      <c r="B438" s="866">
        <v>281</v>
      </c>
      <c r="C438" s="728" t="s">
        <v>828</v>
      </c>
      <c r="D438" s="729" t="s">
        <v>575</v>
      </c>
      <c r="E438" s="728" t="s">
        <v>498</v>
      </c>
      <c r="F438" s="608" t="s">
        <v>26</v>
      </c>
      <c r="G438" s="728" t="s">
        <v>499</v>
      </c>
      <c r="H438" s="728">
        <v>1801</v>
      </c>
      <c r="I438" s="728">
        <v>73</v>
      </c>
      <c r="J438" s="728">
        <v>165</v>
      </c>
      <c r="K438" s="728">
        <v>6520</v>
      </c>
      <c r="L438" s="608" t="s">
        <v>853</v>
      </c>
      <c r="M438" s="677">
        <v>61254.09</v>
      </c>
      <c r="N438" s="677">
        <v>47146.12</v>
      </c>
      <c r="O438" s="617">
        <v>17000</v>
      </c>
      <c r="P438" s="617">
        <f t="shared" si="6"/>
        <v>17000</v>
      </c>
      <c r="Q438" s="696"/>
      <c r="R438" s="138" t="s">
        <v>449</v>
      </c>
      <c r="S438" s="138" t="s">
        <v>450</v>
      </c>
      <c r="T438" s="144">
        <v>69407.360000000001</v>
      </c>
      <c r="U438" s="258" t="s">
        <v>1338</v>
      </c>
      <c r="V438" s="236"/>
      <c r="W438" s="260"/>
      <c r="X438" s="260"/>
      <c r="Y438" s="237"/>
      <c r="Z438" s="261"/>
    </row>
    <row r="439" spans="2:26" s="239" customFormat="1" ht="24" x14ac:dyDescent="0.25">
      <c r="B439" s="866"/>
      <c r="C439" s="728"/>
      <c r="D439" s="729"/>
      <c r="E439" s="728"/>
      <c r="F439" s="609"/>
      <c r="G439" s="728"/>
      <c r="H439" s="728"/>
      <c r="I439" s="728"/>
      <c r="J439" s="728"/>
      <c r="K439" s="728"/>
      <c r="L439" s="609"/>
      <c r="M439" s="677"/>
      <c r="N439" s="677"/>
      <c r="O439" s="618"/>
      <c r="P439" s="618"/>
      <c r="Q439" s="696"/>
      <c r="R439" s="138" t="s">
        <v>503</v>
      </c>
      <c r="S439" s="138" t="s">
        <v>403</v>
      </c>
      <c r="T439" s="144">
        <v>0</v>
      </c>
      <c r="U439" s="258" t="s">
        <v>844</v>
      </c>
      <c r="V439" s="236"/>
      <c r="W439" s="260"/>
      <c r="X439" s="260"/>
      <c r="Y439" s="237"/>
      <c r="Z439" s="261"/>
    </row>
    <row r="440" spans="2:26" s="239" customFormat="1" ht="36" x14ac:dyDescent="0.25">
      <c r="B440" s="866">
        <v>282</v>
      </c>
      <c r="C440" s="728" t="s">
        <v>828</v>
      </c>
      <c r="D440" s="729" t="s">
        <v>576</v>
      </c>
      <c r="E440" s="728" t="s">
        <v>498</v>
      </c>
      <c r="F440" s="608" t="s">
        <v>27</v>
      </c>
      <c r="G440" s="728" t="s">
        <v>499</v>
      </c>
      <c r="H440" s="728">
        <v>1801</v>
      </c>
      <c r="I440" s="728">
        <v>73</v>
      </c>
      <c r="J440" s="728">
        <v>167</v>
      </c>
      <c r="K440" s="728">
        <v>6521</v>
      </c>
      <c r="L440" s="608" t="s">
        <v>853</v>
      </c>
      <c r="M440" s="677">
        <v>61254.09</v>
      </c>
      <c r="N440" s="677">
        <v>46945.87</v>
      </c>
      <c r="O440" s="617">
        <v>16926.899999999998</v>
      </c>
      <c r="P440" s="617">
        <f t="shared" si="6"/>
        <v>16926.899999999998</v>
      </c>
      <c r="Q440" s="696"/>
      <c r="R440" s="138" t="s">
        <v>449</v>
      </c>
      <c r="S440" s="138" t="s">
        <v>450</v>
      </c>
      <c r="T440" s="144">
        <v>69108.91</v>
      </c>
      <c r="U440" s="258" t="s">
        <v>1338</v>
      </c>
      <c r="V440" s="236"/>
      <c r="W440" s="260"/>
      <c r="X440" s="260"/>
      <c r="Y440" s="237"/>
      <c r="Z440" s="261"/>
    </row>
    <row r="441" spans="2:26" s="239" customFormat="1" ht="24" x14ac:dyDescent="0.25">
      <c r="B441" s="866"/>
      <c r="C441" s="728"/>
      <c r="D441" s="729"/>
      <c r="E441" s="728"/>
      <c r="F441" s="609"/>
      <c r="G441" s="728"/>
      <c r="H441" s="728"/>
      <c r="I441" s="728"/>
      <c r="J441" s="728"/>
      <c r="K441" s="728"/>
      <c r="L441" s="609"/>
      <c r="M441" s="677"/>
      <c r="N441" s="677"/>
      <c r="O441" s="618"/>
      <c r="P441" s="618"/>
      <c r="Q441" s="696"/>
      <c r="R441" s="138" t="s">
        <v>503</v>
      </c>
      <c r="S441" s="138" t="s">
        <v>403</v>
      </c>
      <c r="T441" s="144">
        <v>0</v>
      </c>
      <c r="U441" s="258" t="s">
        <v>844</v>
      </c>
      <c r="V441" s="236"/>
      <c r="W441" s="260"/>
      <c r="X441" s="260"/>
      <c r="Y441" s="237"/>
      <c r="Z441" s="261"/>
    </row>
    <row r="442" spans="2:26" s="239" customFormat="1" ht="36" x14ac:dyDescent="0.25">
      <c r="B442" s="243">
        <v>283</v>
      </c>
      <c r="C442" s="138" t="s">
        <v>828</v>
      </c>
      <c r="D442" s="139" t="s">
        <v>577</v>
      </c>
      <c r="E442" s="140" t="s">
        <v>498</v>
      </c>
      <c r="F442" s="140" t="s">
        <v>28</v>
      </c>
      <c r="G442" s="138" t="s">
        <v>499</v>
      </c>
      <c r="H442" s="140">
        <v>1801</v>
      </c>
      <c r="I442" s="140">
        <v>73</v>
      </c>
      <c r="J442" s="140">
        <v>173</v>
      </c>
      <c r="K442" s="140">
        <v>6524</v>
      </c>
      <c r="L442" s="140" t="s">
        <v>853</v>
      </c>
      <c r="M442" s="141">
        <v>61254.09</v>
      </c>
      <c r="N442" s="141">
        <v>47146.12</v>
      </c>
      <c r="O442" s="141">
        <v>17000</v>
      </c>
      <c r="P442" s="141">
        <f t="shared" ref="P442:P447" si="7">O442</f>
        <v>17000</v>
      </c>
      <c r="Q442" s="696"/>
      <c r="R442" s="138" t="s">
        <v>449</v>
      </c>
      <c r="S442" s="138" t="s">
        <v>450</v>
      </c>
      <c r="T442" s="144">
        <v>69407.360000000001</v>
      </c>
      <c r="U442" s="258" t="s">
        <v>1338</v>
      </c>
      <c r="V442" s="236"/>
      <c r="W442" s="260"/>
      <c r="X442" s="260"/>
      <c r="Y442" s="237"/>
      <c r="Z442" s="261"/>
    </row>
    <row r="443" spans="2:26" s="239" customFormat="1" ht="36" x14ac:dyDescent="0.25">
      <c r="B443" s="243">
        <v>284</v>
      </c>
      <c r="C443" s="138" t="s">
        <v>828</v>
      </c>
      <c r="D443" s="139" t="s">
        <v>578</v>
      </c>
      <c r="E443" s="140" t="s">
        <v>498</v>
      </c>
      <c r="F443" s="140" t="s">
        <v>29</v>
      </c>
      <c r="G443" s="138" t="s">
        <v>499</v>
      </c>
      <c r="H443" s="140">
        <v>1801</v>
      </c>
      <c r="I443" s="140">
        <v>73</v>
      </c>
      <c r="J443" s="140">
        <v>175</v>
      </c>
      <c r="K443" s="140">
        <v>6525</v>
      </c>
      <c r="L443" s="140" t="s">
        <v>853</v>
      </c>
      <c r="M443" s="141">
        <v>61254.09</v>
      </c>
      <c r="N443" s="141">
        <v>47146.12</v>
      </c>
      <c r="O443" s="141">
        <v>17000</v>
      </c>
      <c r="P443" s="141">
        <f t="shared" si="7"/>
        <v>17000</v>
      </c>
      <c r="Q443" s="696"/>
      <c r="R443" s="138" t="s">
        <v>449</v>
      </c>
      <c r="S443" s="138" t="s">
        <v>450</v>
      </c>
      <c r="T443" s="144">
        <v>69407.360000000001</v>
      </c>
      <c r="U443" s="258" t="s">
        <v>1338</v>
      </c>
      <c r="V443" s="236"/>
      <c r="W443" s="260"/>
      <c r="X443" s="260"/>
      <c r="Y443" s="237"/>
      <c r="Z443" s="261"/>
    </row>
    <row r="444" spans="2:26" s="239" customFormat="1" ht="36" x14ac:dyDescent="0.25">
      <c r="B444" s="243">
        <v>285</v>
      </c>
      <c r="C444" s="138" t="s">
        <v>828</v>
      </c>
      <c r="D444" s="139" t="s">
        <v>579</v>
      </c>
      <c r="E444" s="140" t="s">
        <v>498</v>
      </c>
      <c r="F444" s="140" t="s">
        <v>30</v>
      </c>
      <c r="G444" s="138" t="s">
        <v>499</v>
      </c>
      <c r="H444" s="140">
        <v>1801</v>
      </c>
      <c r="I444" s="140">
        <v>73</v>
      </c>
      <c r="J444" s="140">
        <v>177</v>
      </c>
      <c r="K444" s="140">
        <v>6526</v>
      </c>
      <c r="L444" s="140" t="s">
        <v>853</v>
      </c>
      <c r="M444" s="141">
        <v>61254.09</v>
      </c>
      <c r="N444" s="141">
        <v>47146.12</v>
      </c>
      <c r="O444" s="141">
        <v>17000</v>
      </c>
      <c r="P444" s="141">
        <f t="shared" si="7"/>
        <v>17000</v>
      </c>
      <c r="Q444" s="696"/>
      <c r="R444" s="138" t="s">
        <v>449</v>
      </c>
      <c r="S444" s="138" t="s">
        <v>450</v>
      </c>
      <c r="T444" s="144">
        <v>69407.360000000001</v>
      </c>
      <c r="U444" s="258" t="s">
        <v>1338</v>
      </c>
      <c r="V444" s="236"/>
      <c r="W444" s="260"/>
      <c r="X444" s="260"/>
      <c r="Y444" s="237"/>
      <c r="Z444" s="261"/>
    </row>
    <row r="445" spans="2:26" s="239" customFormat="1" ht="36" x14ac:dyDescent="0.25">
      <c r="B445" s="243">
        <v>286</v>
      </c>
      <c r="C445" s="138" t="s">
        <v>828</v>
      </c>
      <c r="D445" s="139" t="s">
        <v>580</v>
      </c>
      <c r="E445" s="140" t="s">
        <v>498</v>
      </c>
      <c r="F445" s="140" t="s">
        <v>31</v>
      </c>
      <c r="G445" s="138" t="s">
        <v>499</v>
      </c>
      <c r="H445" s="140">
        <v>1801</v>
      </c>
      <c r="I445" s="140">
        <v>73</v>
      </c>
      <c r="J445" s="140">
        <v>179</v>
      </c>
      <c r="K445" s="140">
        <v>6527</v>
      </c>
      <c r="L445" s="140" t="s">
        <v>853</v>
      </c>
      <c r="M445" s="141">
        <v>61254.09</v>
      </c>
      <c r="N445" s="141">
        <v>47146.12</v>
      </c>
      <c r="O445" s="141">
        <v>17000</v>
      </c>
      <c r="P445" s="141">
        <f t="shared" si="7"/>
        <v>17000</v>
      </c>
      <c r="Q445" s="696"/>
      <c r="R445" s="138" t="s">
        <v>449</v>
      </c>
      <c r="S445" s="138" t="s">
        <v>450</v>
      </c>
      <c r="T445" s="144">
        <v>69407.360000000001</v>
      </c>
      <c r="U445" s="258" t="s">
        <v>1338</v>
      </c>
      <c r="V445" s="236"/>
      <c r="W445" s="260"/>
      <c r="X445" s="260"/>
      <c r="Y445" s="237"/>
      <c r="Z445" s="261"/>
    </row>
    <row r="446" spans="2:26" s="239" customFormat="1" ht="36" x14ac:dyDescent="0.25">
      <c r="B446" s="243">
        <v>287</v>
      </c>
      <c r="C446" s="138" t="s">
        <v>828</v>
      </c>
      <c r="D446" s="139" t="s">
        <v>581</v>
      </c>
      <c r="E446" s="140" t="s">
        <v>498</v>
      </c>
      <c r="F446" s="140" t="s">
        <v>32</v>
      </c>
      <c r="G446" s="138" t="s">
        <v>499</v>
      </c>
      <c r="H446" s="140">
        <v>1801</v>
      </c>
      <c r="I446" s="140">
        <v>73</v>
      </c>
      <c r="J446" s="138">
        <v>181</v>
      </c>
      <c r="K446" s="140">
        <v>6528</v>
      </c>
      <c r="L446" s="140" t="s">
        <v>853</v>
      </c>
      <c r="M446" s="141">
        <v>61254.09</v>
      </c>
      <c r="N446" s="141">
        <v>47146.12</v>
      </c>
      <c r="O446" s="141">
        <v>17000</v>
      </c>
      <c r="P446" s="141">
        <f t="shared" si="7"/>
        <v>17000</v>
      </c>
      <c r="Q446" s="696"/>
      <c r="R446" s="138" t="s">
        <v>449</v>
      </c>
      <c r="S446" s="138" t="s">
        <v>450</v>
      </c>
      <c r="T446" s="144">
        <v>69407.360000000001</v>
      </c>
      <c r="U446" s="258" t="s">
        <v>1338</v>
      </c>
      <c r="V446" s="236"/>
      <c r="W446" s="260"/>
      <c r="X446" s="260"/>
      <c r="Y446" s="237"/>
      <c r="Z446" s="261"/>
    </row>
    <row r="447" spans="2:26" s="239" customFormat="1" ht="36" x14ac:dyDescent="0.25">
      <c r="B447" s="866">
        <v>288</v>
      </c>
      <c r="C447" s="728" t="s">
        <v>828</v>
      </c>
      <c r="D447" s="729" t="s">
        <v>582</v>
      </c>
      <c r="E447" s="728" t="s">
        <v>498</v>
      </c>
      <c r="F447" s="608" t="s">
        <v>33</v>
      </c>
      <c r="G447" s="728" t="s">
        <v>499</v>
      </c>
      <c r="H447" s="728">
        <v>1801</v>
      </c>
      <c r="I447" s="728">
        <v>73</v>
      </c>
      <c r="J447" s="728">
        <v>183</v>
      </c>
      <c r="K447" s="728">
        <v>6529</v>
      </c>
      <c r="L447" s="728" t="s">
        <v>853</v>
      </c>
      <c r="M447" s="677">
        <v>61254.09</v>
      </c>
      <c r="N447" s="677">
        <v>47146.12</v>
      </c>
      <c r="O447" s="617">
        <v>17000</v>
      </c>
      <c r="P447" s="677">
        <f t="shared" si="7"/>
        <v>17000</v>
      </c>
      <c r="Q447" s="696"/>
      <c r="R447" s="138" t="s">
        <v>449</v>
      </c>
      <c r="S447" s="138" t="s">
        <v>450</v>
      </c>
      <c r="T447" s="144">
        <v>69407.360000000001</v>
      </c>
      <c r="U447" s="258" t="s">
        <v>1338</v>
      </c>
      <c r="V447" s="236"/>
      <c r="W447" s="260"/>
      <c r="X447" s="260"/>
      <c r="Y447" s="237"/>
      <c r="Z447" s="261"/>
    </row>
    <row r="448" spans="2:26" s="239" customFormat="1" ht="24" x14ac:dyDescent="0.25">
      <c r="B448" s="866"/>
      <c r="C448" s="728"/>
      <c r="D448" s="729"/>
      <c r="E448" s="728"/>
      <c r="F448" s="609"/>
      <c r="G448" s="728"/>
      <c r="H448" s="728"/>
      <c r="I448" s="728"/>
      <c r="J448" s="728"/>
      <c r="K448" s="728"/>
      <c r="L448" s="728"/>
      <c r="M448" s="677"/>
      <c r="N448" s="677"/>
      <c r="O448" s="618"/>
      <c r="P448" s="677"/>
      <c r="Q448" s="696"/>
      <c r="R448" s="138" t="s">
        <v>503</v>
      </c>
      <c r="S448" s="138" t="s">
        <v>403</v>
      </c>
      <c r="T448" s="144">
        <v>0</v>
      </c>
      <c r="U448" s="258" t="s">
        <v>844</v>
      </c>
      <c r="V448" s="236"/>
      <c r="W448" s="260"/>
      <c r="X448" s="260"/>
      <c r="Y448" s="237"/>
      <c r="Z448" s="261"/>
    </row>
    <row r="449" spans="2:26" s="239" customFormat="1" ht="36" x14ac:dyDescent="0.25">
      <c r="B449" s="866">
        <v>289</v>
      </c>
      <c r="C449" s="728" t="s">
        <v>828</v>
      </c>
      <c r="D449" s="729" t="s">
        <v>583</v>
      </c>
      <c r="E449" s="728" t="s">
        <v>498</v>
      </c>
      <c r="F449" s="608" t="s">
        <v>34</v>
      </c>
      <c r="G449" s="728" t="s">
        <v>499</v>
      </c>
      <c r="H449" s="728">
        <v>1801</v>
      </c>
      <c r="I449" s="728">
        <v>73</v>
      </c>
      <c r="J449" s="728">
        <v>185</v>
      </c>
      <c r="K449" s="728">
        <v>6530</v>
      </c>
      <c r="L449" s="608" t="s">
        <v>853</v>
      </c>
      <c r="M449" s="677">
        <v>61254.09</v>
      </c>
      <c r="N449" s="677">
        <v>47146.12</v>
      </c>
      <c r="O449" s="617">
        <v>17000</v>
      </c>
      <c r="P449" s="617">
        <f>O449</f>
        <v>17000</v>
      </c>
      <c r="Q449" s="696"/>
      <c r="R449" s="138" t="s">
        <v>449</v>
      </c>
      <c r="S449" s="138" t="s">
        <v>450</v>
      </c>
      <c r="T449" s="144">
        <v>69407.360000000001</v>
      </c>
      <c r="U449" s="262" t="s">
        <v>1338</v>
      </c>
      <c r="V449" s="236"/>
      <c r="W449" s="260"/>
      <c r="X449" s="260"/>
      <c r="Y449" s="237"/>
      <c r="Z449" s="261"/>
    </row>
    <row r="450" spans="2:26" s="239" customFormat="1" ht="24" x14ac:dyDescent="0.25">
      <c r="B450" s="866"/>
      <c r="C450" s="728"/>
      <c r="D450" s="729"/>
      <c r="E450" s="728"/>
      <c r="F450" s="609"/>
      <c r="G450" s="728"/>
      <c r="H450" s="728"/>
      <c r="I450" s="728"/>
      <c r="J450" s="728"/>
      <c r="K450" s="728"/>
      <c r="L450" s="609"/>
      <c r="M450" s="677">
        <v>61254.09</v>
      </c>
      <c r="N450" s="677"/>
      <c r="O450" s="618"/>
      <c r="P450" s="618"/>
      <c r="Q450" s="696"/>
      <c r="R450" s="138" t="s">
        <v>503</v>
      </c>
      <c r="S450" s="138" t="s">
        <v>403</v>
      </c>
      <c r="T450" s="144">
        <v>0</v>
      </c>
      <c r="U450" s="258" t="s">
        <v>844</v>
      </c>
      <c r="V450" s="236"/>
      <c r="W450" s="260"/>
      <c r="X450" s="260"/>
      <c r="Y450" s="237"/>
      <c r="Z450" s="261"/>
    </row>
    <row r="451" spans="2:26" s="239" customFormat="1" ht="36" x14ac:dyDescent="0.25">
      <c r="B451" s="866">
        <v>290</v>
      </c>
      <c r="C451" s="728" t="s">
        <v>828</v>
      </c>
      <c r="D451" s="729" t="s">
        <v>584</v>
      </c>
      <c r="E451" s="728" t="s">
        <v>498</v>
      </c>
      <c r="F451" s="608" t="s">
        <v>35</v>
      </c>
      <c r="G451" s="728" t="s">
        <v>499</v>
      </c>
      <c r="H451" s="728">
        <v>1801</v>
      </c>
      <c r="I451" s="728">
        <v>73</v>
      </c>
      <c r="J451" s="728">
        <v>187</v>
      </c>
      <c r="K451" s="728">
        <v>6531</v>
      </c>
      <c r="L451" s="608" t="s">
        <v>853</v>
      </c>
      <c r="M451" s="677">
        <v>61254.09</v>
      </c>
      <c r="N451" s="677">
        <v>46945.87</v>
      </c>
      <c r="O451" s="617">
        <v>17000</v>
      </c>
      <c r="P451" s="617">
        <f>O451</f>
        <v>17000</v>
      </c>
      <c r="Q451" s="696"/>
      <c r="R451" s="138" t="s">
        <v>449</v>
      </c>
      <c r="S451" s="138" t="s">
        <v>450</v>
      </c>
      <c r="T451" s="144">
        <v>69108.91</v>
      </c>
      <c r="U451" s="262" t="s">
        <v>1338</v>
      </c>
      <c r="V451" s="236"/>
      <c r="W451" s="260"/>
      <c r="X451" s="260"/>
      <c r="Y451" s="237"/>
      <c r="Z451" s="261"/>
    </row>
    <row r="452" spans="2:26" s="239" customFormat="1" ht="24" x14ac:dyDescent="0.25">
      <c r="B452" s="866"/>
      <c r="C452" s="728"/>
      <c r="D452" s="729"/>
      <c r="E452" s="728"/>
      <c r="F452" s="609"/>
      <c r="G452" s="728"/>
      <c r="H452" s="728"/>
      <c r="I452" s="728"/>
      <c r="J452" s="728"/>
      <c r="K452" s="728"/>
      <c r="L452" s="609"/>
      <c r="M452" s="677"/>
      <c r="N452" s="677"/>
      <c r="O452" s="618"/>
      <c r="P452" s="618"/>
      <c r="Q452" s="696"/>
      <c r="R452" s="138" t="s">
        <v>503</v>
      </c>
      <c r="S452" s="138" t="s">
        <v>403</v>
      </c>
      <c r="T452" s="144">
        <v>0</v>
      </c>
      <c r="U452" s="258" t="s">
        <v>844</v>
      </c>
      <c r="V452" s="236"/>
      <c r="W452" s="260"/>
      <c r="X452" s="260"/>
      <c r="Y452" s="237"/>
      <c r="Z452" s="261"/>
    </row>
    <row r="453" spans="2:26" s="239" customFormat="1" ht="36.75" thickBot="1" x14ac:dyDescent="0.3">
      <c r="B453" s="243">
        <v>291</v>
      </c>
      <c r="C453" s="138" t="s">
        <v>828</v>
      </c>
      <c r="D453" s="139" t="s">
        <v>585</v>
      </c>
      <c r="E453" s="140" t="s">
        <v>498</v>
      </c>
      <c r="F453" s="140" t="s">
        <v>36</v>
      </c>
      <c r="G453" s="138" t="s">
        <v>499</v>
      </c>
      <c r="H453" s="140">
        <v>1801</v>
      </c>
      <c r="I453" s="140">
        <v>73</v>
      </c>
      <c r="J453" s="138">
        <v>193</v>
      </c>
      <c r="K453" s="140">
        <v>6534</v>
      </c>
      <c r="L453" s="140" t="s">
        <v>853</v>
      </c>
      <c r="M453" s="141">
        <v>61254.09</v>
      </c>
      <c r="N453" s="141">
        <v>47146.12</v>
      </c>
      <c r="O453" s="141">
        <v>17000</v>
      </c>
      <c r="P453" s="141">
        <f>O453</f>
        <v>17000</v>
      </c>
      <c r="Q453" s="696"/>
      <c r="R453" s="138" t="s">
        <v>449</v>
      </c>
      <c r="S453" s="138" t="s">
        <v>450</v>
      </c>
      <c r="T453" s="144">
        <v>69407.360000000001</v>
      </c>
      <c r="U453" s="262" t="s">
        <v>1338</v>
      </c>
      <c r="V453" s="263"/>
      <c r="W453" s="264"/>
      <c r="X453" s="264"/>
      <c r="Y453" s="265"/>
      <c r="Z453" s="266"/>
    </row>
    <row r="454" spans="2:26" s="239" customFormat="1" ht="173.25" customHeight="1" thickBot="1" x14ac:dyDescent="0.3">
      <c r="B454" s="243">
        <v>292</v>
      </c>
      <c r="C454" s="138" t="s">
        <v>828</v>
      </c>
      <c r="D454" s="139" t="s">
        <v>586</v>
      </c>
      <c r="E454" s="140" t="s">
        <v>498</v>
      </c>
      <c r="F454" s="140" t="s">
        <v>37</v>
      </c>
      <c r="G454" s="138" t="s">
        <v>499</v>
      </c>
      <c r="H454" s="138">
        <v>1801</v>
      </c>
      <c r="I454" s="138">
        <v>73</v>
      </c>
      <c r="J454" s="138">
        <v>195</v>
      </c>
      <c r="K454" s="138">
        <v>6535</v>
      </c>
      <c r="L454" s="138" t="s">
        <v>855</v>
      </c>
      <c r="M454" s="141">
        <v>61254.09</v>
      </c>
      <c r="N454" s="141">
        <v>50469.915000000001</v>
      </c>
      <c r="O454" s="141">
        <v>17000</v>
      </c>
      <c r="P454" s="141">
        <f>N454</f>
        <v>50469.915000000001</v>
      </c>
      <c r="Q454" s="696"/>
      <c r="R454" s="138" t="s">
        <v>449</v>
      </c>
      <c r="S454" s="138" t="s">
        <v>450</v>
      </c>
      <c r="T454" s="144">
        <v>60486.31</v>
      </c>
      <c r="U454" s="146" t="s">
        <v>1338</v>
      </c>
      <c r="V454" s="242" t="s">
        <v>952</v>
      </c>
      <c r="W454" s="147" t="s">
        <v>940</v>
      </c>
      <c r="X454" s="148" t="s">
        <v>953</v>
      </c>
      <c r="Y454" s="148" t="s">
        <v>949</v>
      </c>
      <c r="Z454" s="149">
        <v>184</v>
      </c>
    </row>
    <row r="455" spans="2:26" s="239" customFormat="1" ht="36" x14ac:dyDescent="0.25">
      <c r="B455" s="866">
        <v>293</v>
      </c>
      <c r="C455" s="728" t="s">
        <v>828</v>
      </c>
      <c r="D455" s="729" t="s">
        <v>587</v>
      </c>
      <c r="E455" s="728" t="s">
        <v>498</v>
      </c>
      <c r="F455" s="608" t="s">
        <v>38</v>
      </c>
      <c r="G455" s="728" t="s">
        <v>499</v>
      </c>
      <c r="H455" s="728">
        <v>1801</v>
      </c>
      <c r="I455" s="728">
        <v>73</v>
      </c>
      <c r="J455" s="728">
        <v>203</v>
      </c>
      <c r="K455" s="728">
        <v>6539</v>
      </c>
      <c r="L455" s="728" t="s">
        <v>853</v>
      </c>
      <c r="M455" s="677">
        <v>61254.09</v>
      </c>
      <c r="N455" s="677">
        <v>47146.12</v>
      </c>
      <c r="O455" s="617">
        <v>17000</v>
      </c>
      <c r="P455" s="677">
        <f>O455</f>
        <v>17000</v>
      </c>
      <c r="Q455" s="696"/>
      <c r="R455" s="138" t="s">
        <v>449</v>
      </c>
      <c r="S455" s="138" t="s">
        <v>450</v>
      </c>
      <c r="T455" s="144">
        <v>69407.360000000001</v>
      </c>
      <c r="U455" s="262" t="s">
        <v>1338</v>
      </c>
      <c r="V455" s="119"/>
      <c r="W455" s="120"/>
      <c r="X455" s="120"/>
      <c r="Y455" s="259"/>
      <c r="Z455" s="121"/>
    </row>
    <row r="456" spans="2:26" s="239" customFormat="1" ht="24" x14ac:dyDescent="0.25">
      <c r="B456" s="866"/>
      <c r="C456" s="728"/>
      <c r="D456" s="729"/>
      <c r="E456" s="728"/>
      <c r="F456" s="609"/>
      <c r="G456" s="728"/>
      <c r="H456" s="728"/>
      <c r="I456" s="728"/>
      <c r="J456" s="728"/>
      <c r="K456" s="728"/>
      <c r="L456" s="728"/>
      <c r="M456" s="677"/>
      <c r="N456" s="677"/>
      <c r="O456" s="618"/>
      <c r="P456" s="677"/>
      <c r="Q456" s="696"/>
      <c r="R456" s="138" t="s">
        <v>503</v>
      </c>
      <c r="S456" s="138" t="s">
        <v>403</v>
      </c>
      <c r="T456" s="144">
        <v>0</v>
      </c>
      <c r="U456" s="258" t="s">
        <v>844</v>
      </c>
      <c r="V456" s="236"/>
      <c r="W456" s="260"/>
      <c r="X456" s="260"/>
      <c r="Y456" s="237"/>
      <c r="Z456" s="261"/>
    </row>
    <row r="457" spans="2:26" s="239" customFormat="1" ht="36" x14ac:dyDescent="0.25">
      <c r="B457" s="866">
        <v>294</v>
      </c>
      <c r="C457" s="728" t="s">
        <v>828</v>
      </c>
      <c r="D457" s="729" t="s">
        <v>588</v>
      </c>
      <c r="E457" s="728" t="s">
        <v>498</v>
      </c>
      <c r="F457" s="608" t="s">
        <v>39</v>
      </c>
      <c r="G457" s="728" t="s">
        <v>499</v>
      </c>
      <c r="H457" s="728">
        <v>1801</v>
      </c>
      <c r="I457" s="728">
        <v>73</v>
      </c>
      <c r="J457" s="728">
        <v>205</v>
      </c>
      <c r="K457" s="728">
        <v>6540</v>
      </c>
      <c r="L457" s="728" t="s">
        <v>853</v>
      </c>
      <c r="M457" s="677">
        <v>61254.09</v>
      </c>
      <c r="N457" s="677">
        <v>47146.12</v>
      </c>
      <c r="O457" s="617">
        <v>17000</v>
      </c>
      <c r="P457" s="617">
        <f>O457</f>
        <v>17000</v>
      </c>
      <c r="Q457" s="696"/>
      <c r="R457" s="138" t="s">
        <v>449</v>
      </c>
      <c r="S457" s="138" t="s">
        <v>450</v>
      </c>
      <c r="T457" s="144">
        <v>69407.360000000001</v>
      </c>
      <c r="U457" s="262" t="s">
        <v>1338</v>
      </c>
      <c r="V457" s="236"/>
      <c r="W457" s="260"/>
      <c r="X457" s="260"/>
      <c r="Y457" s="237"/>
      <c r="Z457" s="261"/>
    </row>
    <row r="458" spans="2:26" s="239" customFormat="1" ht="24" x14ac:dyDescent="0.25">
      <c r="B458" s="866"/>
      <c r="C458" s="728"/>
      <c r="D458" s="729"/>
      <c r="E458" s="728"/>
      <c r="F458" s="609"/>
      <c r="G458" s="728"/>
      <c r="H458" s="728"/>
      <c r="I458" s="728"/>
      <c r="J458" s="728"/>
      <c r="K458" s="728"/>
      <c r="L458" s="728"/>
      <c r="M458" s="677"/>
      <c r="N458" s="677"/>
      <c r="O458" s="618"/>
      <c r="P458" s="618"/>
      <c r="Q458" s="696"/>
      <c r="R458" s="138" t="s">
        <v>503</v>
      </c>
      <c r="S458" s="138" t="s">
        <v>403</v>
      </c>
      <c r="T458" s="144">
        <v>0</v>
      </c>
      <c r="U458" s="258" t="s">
        <v>844</v>
      </c>
      <c r="V458" s="236"/>
      <c r="W458" s="260"/>
      <c r="X458" s="260"/>
      <c r="Y458" s="237"/>
      <c r="Z458" s="261"/>
    </row>
    <row r="459" spans="2:26" s="239" customFormat="1" ht="36" x14ac:dyDescent="0.25">
      <c r="B459" s="866">
        <v>295</v>
      </c>
      <c r="C459" s="728" t="s">
        <v>828</v>
      </c>
      <c r="D459" s="729" t="s">
        <v>589</v>
      </c>
      <c r="E459" s="728" t="s">
        <v>498</v>
      </c>
      <c r="F459" s="608" t="s">
        <v>40</v>
      </c>
      <c r="G459" s="728" t="s">
        <v>499</v>
      </c>
      <c r="H459" s="728">
        <v>1801</v>
      </c>
      <c r="I459" s="728">
        <v>73</v>
      </c>
      <c r="J459" s="728">
        <v>207</v>
      </c>
      <c r="K459" s="728">
        <v>6541</v>
      </c>
      <c r="L459" s="728" t="s">
        <v>853</v>
      </c>
      <c r="M459" s="677">
        <v>61254.09</v>
      </c>
      <c r="N459" s="677">
        <v>46945.87</v>
      </c>
      <c r="O459" s="617">
        <v>16926.899999999998</v>
      </c>
      <c r="P459" s="617">
        <f>O459</f>
        <v>16926.899999999998</v>
      </c>
      <c r="Q459" s="696"/>
      <c r="R459" s="138" t="s">
        <v>449</v>
      </c>
      <c r="S459" s="138" t="s">
        <v>450</v>
      </c>
      <c r="T459" s="144">
        <v>69108.91</v>
      </c>
      <c r="U459" s="262" t="s">
        <v>1338</v>
      </c>
      <c r="V459" s="236"/>
      <c r="W459" s="260"/>
      <c r="X459" s="260"/>
      <c r="Y459" s="237"/>
      <c r="Z459" s="261"/>
    </row>
    <row r="460" spans="2:26" s="239" customFormat="1" ht="24.75" thickBot="1" x14ac:dyDescent="0.3">
      <c r="B460" s="866"/>
      <c r="C460" s="728"/>
      <c r="D460" s="729"/>
      <c r="E460" s="728"/>
      <c r="F460" s="609"/>
      <c r="G460" s="728"/>
      <c r="H460" s="728"/>
      <c r="I460" s="728"/>
      <c r="J460" s="728"/>
      <c r="K460" s="728"/>
      <c r="L460" s="728"/>
      <c r="M460" s="677"/>
      <c r="N460" s="677"/>
      <c r="O460" s="618"/>
      <c r="P460" s="618"/>
      <c r="Q460" s="696"/>
      <c r="R460" s="138" t="s">
        <v>503</v>
      </c>
      <c r="S460" s="138" t="s">
        <v>403</v>
      </c>
      <c r="T460" s="144">
        <v>0</v>
      </c>
      <c r="U460" s="258" t="s">
        <v>844</v>
      </c>
      <c r="V460" s="263"/>
      <c r="W460" s="264"/>
      <c r="X460" s="264"/>
      <c r="Y460" s="265"/>
      <c r="Z460" s="266"/>
    </row>
    <row r="461" spans="2:26" ht="36" x14ac:dyDescent="0.25">
      <c r="B461" s="866">
        <v>296</v>
      </c>
      <c r="C461" s="728" t="s">
        <v>828</v>
      </c>
      <c r="D461" s="729" t="s">
        <v>590</v>
      </c>
      <c r="E461" s="728" t="s">
        <v>498</v>
      </c>
      <c r="F461" s="608" t="s">
        <v>41</v>
      </c>
      <c r="G461" s="728" t="s">
        <v>499</v>
      </c>
      <c r="H461" s="728">
        <v>1802</v>
      </c>
      <c r="I461" s="728">
        <v>74</v>
      </c>
      <c r="J461" s="728">
        <v>25</v>
      </c>
      <c r="K461" s="728">
        <v>6563</v>
      </c>
      <c r="L461" s="728" t="s">
        <v>855</v>
      </c>
      <c r="M461" s="677">
        <v>61254.09</v>
      </c>
      <c r="N461" s="677">
        <v>93261.95</v>
      </c>
      <c r="O461" s="617">
        <v>31412.6</v>
      </c>
      <c r="P461" s="677">
        <f>N461</f>
        <v>93261.95</v>
      </c>
      <c r="Q461" s="696"/>
      <c r="R461" s="138" t="s">
        <v>449</v>
      </c>
      <c r="S461" s="138" t="s">
        <v>450</v>
      </c>
      <c r="T461" s="144">
        <v>111766.6</v>
      </c>
      <c r="U461" s="146" t="s">
        <v>1338</v>
      </c>
      <c r="V461" s="907" t="s">
        <v>952</v>
      </c>
      <c r="W461" s="907" t="s">
        <v>940</v>
      </c>
      <c r="X461" s="907" t="s">
        <v>953</v>
      </c>
      <c r="Y461" s="907" t="s">
        <v>949</v>
      </c>
      <c r="Z461" s="906">
        <v>184</v>
      </c>
    </row>
    <row r="462" spans="2:26" ht="24" x14ac:dyDescent="0.25">
      <c r="B462" s="866"/>
      <c r="C462" s="728"/>
      <c r="D462" s="729"/>
      <c r="E462" s="728"/>
      <c r="F462" s="609"/>
      <c r="G462" s="728"/>
      <c r="H462" s="728"/>
      <c r="I462" s="728"/>
      <c r="J462" s="728"/>
      <c r="K462" s="728"/>
      <c r="L462" s="728"/>
      <c r="M462" s="677"/>
      <c r="N462" s="677"/>
      <c r="O462" s="618"/>
      <c r="P462" s="677"/>
      <c r="Q462" s="696"/>
      <c r="R462" s="138" t="s">
        <v>503</v>
      </c>
      <c r="S462" s="138" t="s">
        <v>403</v>
      </c>
      <c r="T462" s="144">
        <v>0</v>
      </c>
      <c r="U462" s="145" t="s">
        <v>844</v>
      </c>
      <c r="V462" s="905"/>
      <c r="W462" s="905"/>
      <c r="X462" s="905"/>
      <c r="Y462" s="905"/>
      <c r="Z462" s="893"/>
    </row>
    <row r="463" spans="2:26" ht="36" x14ac:dyDescent="0.25">
      <c r="B463" s="866">
        <v>297</v>
      </c>
      <c r="C463" s="728" t="s">
        <v>828</v>
      </c>
      <c r="D463" s="729" t="s">
        <v>591</v>
      </c>
      <c r="E463" s="728" t="s">
        <v>498</v>
      </c>
      <c r="F463" s="608" t="s">
        <v>42</v>
      </c>
      <c r="G463" s="728" t="s">
        <v>499</v>
      </c>
      <c r="H463" s="728">
        <v>1802</v>
      </c>
      <c r="I463" s="728">
        <v>74</v>
      </c>
      <c r="J463" s="728">
        <v>27</v>
      </c>
      <c r="K463" s="728">
        <v>6564</v>
      </c>
      <c r="L463" s="728" t="s">
        <v>855</v>
      </c>
      <c r="M463" s="677">
        <v>61254.09</v>
      </c>
      <c r="N463" s="677">
        <v>50469.915000000001</v>
      </c>
      <c r="O463" s="617">
        <v>17000</v>
      </c>
      <c r="P463" s="617">
        <f>N463</f>
        <v>50469.915000000001</v>
      </c>
      <c r="Q463" s="696"/>
      <c r="R463" s="138" t="s">
        <v>449</v>
      </c>
      <c r="S463" s="138" t="s">
        <v>450</v>
      </c>
      <c r="T463" s="144">
        <v>60486.31</v>
      </c>
      <c r="U463" s="146" t="s">
        <v>1338</v>
      </c>
      <c r="V463" s="905"/>
      <c r="W463" s="905"/>
      <c r="X463" s="905"/>
      <c r="Y463" s="905"/>
      <c r="Z463" s="893"/>
    </row>
    <row r="464" spans="2:26" ht="24" x14ac:dyDescent="0.25">
      <c r="B464" s="866"/>
      <c r="C464" s="728"/>
      <c r="D464" s="729"/>
      <c r="E464" s="728"/>
      <c r="F464" s="609"/>
      <c r="G464" s="728"/>
      <c r="H464" s="728"/>
      <c r="I464" s="728"/>
      <c r="J464" s="728"/>
      <c r="K464" s="728"/>
      <c r="L464" s="728"/>
      <c r="M464" s="677"/>
      <c r="N464" s="677"/>
      <c r="O464" s="618"/>
      <c r="P464" s="618"/>
      <c r="Q464" s="696"/>
      <c r="R464" s="138" t="s">
        <v>503</v>
      </c>
      <c r="S464" s="138" t="s">
        <v>403</v>
      </c>
      <c r="T464" s="144">
        <v>0</v>
      </c>
      <c r="U464" s="145" t="s">
        <v>844</v>
      </c>
      <c r="V464" s="905"/>
      <c r="W464" s="905"/>
      <c r="X464" s="905"/>
      <c r="Y464" s="905"/>
      <c r="Z464" s="893"/>
    </row>
    <row r="465" spans="2:26" ht="36" x14ac:dyDescent="0.25">
      <c r="B465" s="866">
        <v>298</v>
      </c>
      <c r="C465" s="728" t="s">
        <v>828</v>
      </c>
      <c r="D465" s="729" t="s">
        <v>592</v>
      </c>
      <c r="E465" s="728" t="s">
        <v>498</v>
      </c>
      <c r="F465" s="787" t="s">
        <v>43</v>
      </c>
      <c r="G465" s="728" t="s">
        <v>499</v>
      </c>
      <c r="H465" s="728">
        <v>1802</v>
      </c>
      <c r="I465" s="728">
        <v>74</v>
      </c>
      <c r="J465" s="728">
        <v>29</v>
      </c>
      <c r="K465" s="728">
        <v>6565</v>
      </c>
      <c r="L465" s="728" t="s">
        <v>855</v>
      </c>
      <c r="M465" s="677">
        <v>61254.09</v>
      </c>
      <c r="N465" s="677">
        <v>50469.915000000001</v>
      </c>
      <c r="O465" s="617">
        <v>17000</v>
      </c>
      <c r="P465" s="617">
        <f>N465</f>
        <v>50469.915000000001</v>
      </c>
      <c r="Q465" s="696"/>
      <c r="R465" s="138" t="s">
        <v>449</v>
      </c>
      <c r="S465" s="138" t="s">
        <v>450</v>
      </c>
      <c r="T465" s="144">
        <v>60486.31</v>
      </c>
      <c r="U465" s="146" t="s">
        <v>1338</v>
      </c>
      <c r="V465" s="905"/>
      <c r="W465" s="905"/>
      <c r="X465" s="905"/>
      <c r="Y465" s="905"/>
      <c r="Z465" s="893"/>
    </row>
    <row r="466" spans="2:26" ht="24" x14ac:dyDescent="0.25">
      <c r="B466" s="866"/>
      <c r="C466" s="728"/>
      <c r="D466" s="729"/>
      <c r="E466" s="728"/>
      <c r="F466" s="788"/>
      <c r="G466" s="728"/>
      <c r="H466" s="728"/>
      <c r="I466" s="728"/>
      <c r="J466" s="728"/>
      <c r="K466" s="728"/>
      <c r="L466" s="728"/>
      <c r="M466" s="677"/>
      <c r="N466" s="677"/>
      <c r="O466" s="618"/>
      <c r="P466" s="618"/>
      <c r="Q466" s="696"/>
      <c r="R466" s="138" t="s">
        <v>503</v>
      </c>
      <c r="S466" s="138" t="s">
        <v>403</v>
      </c>
      <c r="T466" s="144">
        <v>0</v>
      </c>
      <c r="U466" s="145" t="s">
        <v>844</v>
      </c>
      <c r="V466" s="905"/>
      <c r="W466" s="905"/>
      <c r="X466" s="905"/>
      <c r="Y466" s="905"/>
      <c r="Z466" s="893"/>
    </row>
    <row r="467" spans="2:26" ht="36" x14ac:dyDescent="0.25">
      <c r="B467" s="866">
        <v>299</v>
      </c>
      <c r="C467" s="728" t="s">
        <v>828</v>
      </c>
      <c r="D467" s="729" t="s">
        <v>593</v>
      </c>
      <c r="E467" s="728" t="s">
        <v>498</v>
      </c>
      <c r="F467" s="608" t="s">
        <v>44</v>
      </c>
      <c r="G467" s="728" t="s">
        <v>499</v>
      </c>
      <c r="H467" s="728">
        <v>1802</v>
      </c>
      <c r="I467" s="728">
        <v>74</v>
      </c>
      <c r="J467" s="728">
        <v>31</v>
      </c>
      <c r="K467" s="728">
        <v>6566</v>
      </c>
      <c r="L467" s="728" t="s">
        <v>855</v>
      </c>
      <c r="M467" s="677">
        <v>61254.09</v>
      </c>
      <c r="N467" s="677">
        <v>50469.915000000001</v>
      </c>
      <c r="O467" s="617">
        <v>17000</v>
      </c>
      <c r="P467" s="617">
        <f>N467</f>
        <v>50469.915000000001</v>
      </c>
      <c r="Q467" s="696"/>
      <c r="R467" s="138" t="s">
        <v>449</v>
      </c>
      <c r="S467" s="138" t="s">
        <v>450</v>
      </c>
      <c r="T467" s="144">
        <v>60486.31</v>
      </c>
      <c r="U467" s="146" t="s">
        <v>1338</v>
      </c>
      <c r="V467" s="905"/>
      <c r="W467" s="905"/>
      <c r="X467" s="905"/>
      <c r="Y467" s="905"/>
      <c r="Z467" s="893"/>
    </row>
    <row r="468" spans="2:26" ht="24" x14ac:dyDescent="0.25">
      <c r="B468" s="866"/>
      <c r="C468" s="728"/>
      <c r="D468" s="729"/>
      <c r="E468" s="728"/>
      <c r="F468" s="609"/>
      <c r="G468" s="728"/>
      <c r="H468" s="728"/>
      <c r="I468" s="728"/>
      <c r="J468" s="728"/>
      <c r="K468" s="728"/>
      <c r="L468" s="728"/>
      <c r="M468" s="677"/>
      <c r="N468" s="677"/>
      <c r="O468" s="618"/>
      <c r="P468" s="618"/>
      <c r="Q468" s="696"/>
      <c r="R468" s="138" t="s">
        <v>503</v>
      </c>
      <c r="S468" s="138" t="s">
        <v>403</v>
      </c>
      <c r="T468" s="144">
        <v>0</v>
      </c>
      <c r="U468" s="145" t="s">
        <v>844</v>
      </c>
      <c r="V468" s="905"/>
      <c r="W468" s="905"/>
      <c r="X468" s="905"/>
      <c r="Y468" s="905"/>
      <c r="Z468" s="893"/>
    </row>
    <row r="469" spans="2:26" ht="36" x14ac:dyDescent="0.25">
      <c r="B469" s="866">
        <v>300</v>
      </c>
      <c r="C469" s="728" t="s">
        <v>828</v>
      </c>
      <c r="D469" s="729" t="s">
        <v>594</v>
      </c>
      <c r="E469" s="728" t="s">
        <v>498</v>
      </c>
      <c r="F469" s="608" t="s">
        <v>45</v>
      </c>
      <c r="G469" s="728" t="s">
        <v>499</v>
      </c>
      <c r="H469" s="728">
        <v>1802</v>
      </c>
      <c r="I469" s="728">
        <v>74</v>
      </c>
      <c r="J469" s="728">
        <v>33</v>
      </c>
      <c r="K469" s="728">
        <v>6567</v>
      </c>
      <c r="L469" s="728" t="s">
        <v>855</v>
      </c>
      <c r="M469" s="677">
        <v>61254.09</v>
      </c>
      <c r="N469" s="677">
        <v>50469.915000000001</v>
      </c>
      <c r="O469" s="617">
        <v>17000</v>
      </c>
      <c r="P469" s="617">
        <f>N469</f>
        <v>50469.915000000001</v>
      </c>
      <c r="Q469" s="696"/>
      <c r="R469" s="138" t="s">
        <v>449</v>
      </c>
      <c r="S469" s="138" t="s">
        <v>450</v>
      </c>
      <c r="T469" s="144">
        <v>60486.31</v>
      </c>
      <c r="U469" s="146" t="s">
        <v>1338</v>
      </c>
      <c r="V469" s="905"/>
      <c r="W469" s="905"/>
      <c r="X469" s="905"/>
      <c r="Y469" s="905"/>
      <c r="Z469" s="893"/>
    </row>
    <row r="470" spans="2:26" ht="24" x14ac:dyDescent="0.25">
      <c r="B470" s="866"/>
      <c r="C470" s="728"/>
      <c r="D470" s="729"/>
      <c r="E470" s="728"/>
      <c r="F470" s="609"/>
      <c r="G470" s="728"/>
      <c r="H470" s="728"/>
      <c r="I470" s="728"/>
      <c r="J470" s="728"/>
      <c r="K470" s="728"/>
      <c r="L470" s="728"/>
      <c r="M470" s="677"/>
      <c r="N470" s="677"/>
      <c r="O470" s="618"/>
      <c r="P470" s="618"/>
      <c r="Q470" s="696"/>
      <c r="R470" s="138" t="s">
        <v>503</v>
      </c>
      <c r="S470" s="138" t="s">
        <v>403</v>
      </c>
      <c r="T470" s="144">
        <v>0</v>
      </c>
      <c r="U470" s="145" t="s">
        <v>844</v>
      </c>
      <c r="V470" s="905"/>
      <c r="W470" s="905"/>
      <c r="X470" s="905"/>
      <c r="Y470" s="905"/>
      <c r="Z470" s="893"/>
    </row>
    <row r="471" spans="2:26" ht="36" x14ac:dyDescent="0.25">
      <c r="B471" s="866">
        <v>301</v>
      </c>
      <c r="C471" s="728" t="s">
        <v>828</v>
      </c>
      <c r="D471" s="729" t="s">
        <v>595</v>
      </c>
      <c r="E471" s="728" t="s">
        <v>498</v>
      </c>
      <c r="F471" s="608" t="s">
        <v>46</v>
      </c>
      <c r="G471" s="728" t="s">
        <v>499</v>
      </c>
      <c r="H471" s="728">
        <v>1802</v>
      </c>
      <c r="I471" s="728">
        <v>74</v>
      </c>
      <c r="J471" s="728">
        <v>35</v>
      </c>
      <c r="K471" s="728">
        <v>6568</v>
      </c>
      <c r="L471" s="728" t="s">
        <v>855</v>
      </c>
      <c r="M471" s="677">
        <v>61254.09</v>
      </c>
      <c r="N471" s="677">
        <v>50469.915000000001</v>
      </c>
      <c r="O471" s="617">
        <v>17000</v>
      </c>
      <c r="P471" s="617">
        <f>N471</f>
        <v>50469.915000000001</v>
      </c>
      <c r="Q471" s="696"/>
      <c r="R471" s="138" t="s">
        <v>449</v>
      </c>
      <c r="S471" s="138" t="s">
        <v>450</v>
      </c>
      <c r="T471" s="144">
        <v>60486.31</v>
      </c>
      <c r="U471" s="146" t="s">
        <v>1338</v>
      </c>
      <c r="V471" s="905"/>
      <c r="W471" s="905"/>
      <c r="X471" s="905"/>
      <c r="Y471" s="905"/>
      <c r="Z471" s="893"/>
    </row>
    <row r="472" spans="2:26" ht="24" x14ac:dyDescent="0.25">
      <c r="B472" s="866"/>
      <c r="C472" s="728"/>
      <c r="D472" s="729"/>
      <c r="E472" s="728"/>
      <c r="F472" s="609"/>
      <c r="G472" s="728"/>
      <c r="H472" s="728"/>
      <c r="I472" s="728"/>
      <c r="J472" s="728"/>
      <c r="K472" s="728"/>
      <c r="L472" s="728"/>
      <c r="M472" s="677"/>
      <c r="N472" s="677"/>
      <c r="O472" s="618"/>
      <c r="P472" s="618"/>
      <c r="Q472" s="696"/>
      <c r="R472" s="138" t="s">
        <v>503</v>
      </c>
      <c r="S472" s="138" t="s">
        <v>403</v>
      </c>
      <c r="T472" s="144">
        <v>0</v>
      </c>
      <c r="U472" s="145" t="s">
        <v>844</v>
      </c>
      <c r="V472" s="905"/>
      <c r="W472" s="905"/>
      <c r="X472" s="905"/>
      <c r="Y472" s="905"/>
      <c r="Z472" s="893"/>
    </row>
    <row r="473" spans="2:26" ht="36" x14ac:dyDescent="0.25">
      <c r="B473" s="866">
        <v>302</v>
      </c>
      <c r="C473" s="728" t="s">
        <v>828</v>
      </c>
      <c r="D473" s="729" t="s">
        <v>596</v>
      </c>
      <c r="E473" s="728" t="s">
        <v>498</v>
      </c>
      <c r="F473" s="608" t="s">
        <v>47</v>
      </c>
      <c r="G473" s="728" t="s">
        <v>499</v>
      </c>
      <c r="H473" s="728">
        <v>1802</v>
      </c>
      <c r="I473" s="728">
        <v>74</v>
      </c>
      <c r="J473" s="728">
        <v>37</v>
      </c>
      <c r="K473" s="728">
        <v>6569</v>
      </c>
      <c r="L473" s="728" t="s">
        <v>855</v>
      </c>
      <c r="M473" s="677">
        <v>61254.09</v>
      </c>
      <c r="N473" s="677">
        <v>50469.915000000001</v>
      </c>
      <c r="O473" s="617">
        <v>17000</v>
      </c>
      <c r="P473" s="617">
        <f>N473</f>
        <v>50469.915000000001</v>
      </c>
      <c r="Q473" s="696"/>
      <c r="R473" s="138" t="s">
        <v>449</v>
      </c>
      <c r="S473" s="138" t="s">
        <v>450</v>
      </c>
      <c r="T473" s="144">
        <v>60486.31</v>
      </c>
      <c r="U473" s="146" t="s">
        <v>1338</v>
      </c>
      <c r="V473" s="905"/>
      <c r="W473" s="905"/>
      <c r="X473" s="905"/>
      <c r="Y473" s="905"/>
      <c r="Z473" s="893"/>
    </row>
    <row r="474" spans="2:26" ht="24" x14ac:dyDescent="0.25">
      <c r="B474" s="866"/>
      <c r="C474" s="728"/>
      <c r="D474" s="729"/>
      <c r="E474" s="728"/>
      <c r="F474" s="609"/>
      <c r="G474" s="728"/>
      <c r="H474" s="728"/>
      <c r="I474" s="728"/>
      <c r="J474" s="728"/>
      <c r="K474" s="728"/>
      <c r="L474" s="728"/>
      <c r="M474" s="677"/>
      <c r="N474" s="677"/>
      <c r="O474" s="618"/>
      <c r="P474" s="618"/>
      <c r="Q474" s="696"/>
      <c r="R474" s="138" t="s">
        <v>503</v>
      </c>
      <c r="S474" s="138" t="s">
        <v>403</v>
      </c>
      <c r="T474" s="144">
        <v>0</v>
      </c>
      <c r="U474" s="145" t="s">
        <v>844</v>
      </c>
      <c r="V474" s="905"/>
      <c r="W474" s="905"/>
      <c r="X474" s="905"/>
      <c r="Y474" s="905"/>
      <c r="Z474" s="893"/>
    </row>
    <row r="475" spans="2:26" ht="36" x14ac:dyDescent="0.25">
      <c r="B475" s="866">
        <v>303</v>
      </c>
      <c r="C475" s="728" t="s">
        <v>828</v>
      </c>
      <c r="D475" s="729" t="s">
        <v>597</v>
      </c>
      <c r="E475" s="728" t="s">
        <v>498</v>
      </c>
      <c r="F475" s="608" t="s">
        <v>48</v>
      </c>
      <c r="G475" s="728" t="s">
        <v>499</v>
      </c>
      <c r="H475" s="728">
        <v>1802</v>
      </c>
      <c r="I475" s="728">
        <v>74</v>
      </c>
      <c r="J475" s="728">
        <v>39</v>
      </c>
      <c r="K475" s="728">
        <v>6570</v>
      </c>
      <c r="L475" s="728" t="s">
        <v>855</v>
      </c>
      <c r="M475" s="677">
        <v>61254.09</v>
      </c>
      <c r="N475" s="677">
        <v>50469.915000000001</v>
      </c>
      <c r="O475" s="617">
        <v>17000</v>
      </c>
      <c r="P475" s="617">
        <f>N475</f>
        <v>50469.915000000001</v>
      </c>
      <c r="Q475" s="696"/>
      <c r="R475" s="138" t="s">
        <v>449</v>
      </c>
      <c r="S475" s="138" t="s">
        <v>450</v>
      </c>
      <c r="T475" s="144">
        <v>60486.31</v>
      </c>
      <c r="U475" s="146" t="s">
        <v>1338</v>
      </c>
      <c r="V475" s="905"/>
      <c r="W475" s="905"/>
      <c r="X475" s="905"/>
      <c r="Y475" s="905"/>
      <c r="Z475" s="893"/>
    </row>
    <row r="476" spans="2:26" ht="24" x14ac:dyDescent="0.25">
      <c r="B476" s="866"/>
      <c r="C476" s="728"/>
      <c r="D476" s="729"/>
      <c r="E476" s="728"/>
      <c r="F476" s="609"/>
      <c r="G476" s="728"/>
      <c r="H476" s="728"/>
      <c r="I476" s="728"/>
      <c r="J476" s="728"/>
      <c r="K476" s="728"/>
      <c r="L476" s="728"/>
      <c r="M476" s="677"/>
      <c r="N476" s="677"/>
      <c r="O476" s="618"/>
      <c r="P476" s="618"/>
      <c r="Q476" s="696"/>
      <c r="R476" s="138" t="s">
        <v>503</v>
      </c>
      <c r="S476" s="138" t="s">
        <v>403</v>
      </c>
      <c r="T476" s="144">
        <v>0</v>
      </c>
      <c r="U476" s="145" t="s">
        <v>844</v>
      </c>
      <c r="V476" s="905"/>
      <c r="W476" s="905"/>
      <c r="X476" s="905"/>
      <c r="Y476" s="905"/>
      <c r="Z476" s="893"/>
    </row>
    <row r="477" spans="2:26" ht="36" x14ac:dyDescent="0.25">
      <c r="B477" s="866">
        <v>304</v>
      </c>
      <c r="C477" s="728" t="s">
        <v>828</v>
      </c>
      <c r="D477" s="729" t="s">
        <v>598</v>
      </c>
      <c r="E477" s="728" t="s">
        <v>498</v>
      </c>
      <c r="F477" s="608" t="s">
        <v>49</v>
      </c>
      <c r="G477" s="728" t="s">
        <v>499</v>
      </c>
      <c r="H477" s="728">
        <v>1802</v>
      </c>
      <c r="I477" s="728">
        <v>74</v>
      </c>
      <c r="J477" s="728">
        <v>119</v>
      </c>
      <c r="K477" s="728">
        <v>6610</v>
      </c>
      <c r="L477" s="728" t="s">
        <v>855</v>
      </c>
      <c r="M477" s="677">
        <v>46137.2</v>
      </c>
      <c r="N477" s="677">
        <v>50469.915000000001</v>
      </c>
      <c r="O477" s="617">
        <v>17000</v>
      </c>
      <c r="P477" s="617">
        <f>N477</f>
        <v>50469.915000000001</v>
      </c>
      <c r="Q477" s="696"/>
      <c r="R477" s="138" t="s">
        <v>449</v>
      </c>
      <c r="S477" s="138" t="s">
        <v>450</v>
      </c>
      <c r="T477" s="144">
        <v>60486.31</v>
      </c>
      <c r="U477" s="146" t="s">
        <v>1338</v>
      </c>
      <c r="V477" s="905"/>
      <c r="W477" s="905"/>
      <c r="X477" s="905"/>
      <c r="Y477" s="905"/>
      <c r="Z477" s="893"/>
    </row>
    <row r="478" spans="2:26" ht="24" x14ac:dyDescent="0.25">
      <c r="B478" s="866"/>
      <c r="C478" s="728"/>
      <c r="D478" s="729"/>
      <c r="E478" s="728"/>
      <c r="F478" s="609"/>
      <c r="G478" s="728"/>
      <c r="H478" s="728"/>
      <c r="I478" s="728"/>
      <c r="J478" s="728"/>
      <c r="K478" s="728"/>
      <c r="L478" s="728"/>
      <c r="M478" s="677"/>
      <c r="N478" s="677"/>
      <c r="O478" s="618"/>
      <c r="P478" s="618"/>
      <c r="Q478" s="696"/>
      <c r="R478" s="138" t="s">
        <v>503</v>
      </c>
      <c r="S478" s="138" t="s">
        <v>403</v>
      </c>
      <c r="T478" s="144">
        <v>0</v>
      </c>
      <c r="U478" s="145" t="s">
        <v>844</v>
      </c>
      <c r="V478" s="905"/>
      <c r="W478" s="905"/>
      <c r="X478" s="905"/>
      <c r="Y478" s="905"/>
      <c r="Z478" s="893"/>
    </row>
    <row r="479" spans="2:26" ht="36" x14ac:dyDescent="0.25">
      <c r="B479" s="866">
        <v>305</v>
      </c>
      <c r="C479" s="728" t="s">
        <v>828</v>
      </c>
      <c r="D479" s="729" t="s">
        <v>599</v>
      </c>
      <c r="E479" s="728" t="s">
        <v>498</v>
      </c>
      <c r="F479" s="608" t="s">
        <v>50</v>
      </c>
      <c r="G479" s="728" t="s">
        <v>499</v>
      </c>
      <c r="H479" s="728">
        <v>1802</v>
      </c>
      <c r="I479" s="728">
        <v>74</v>
      </c>
      <c r="J479" s="728">
        <v>121</v>
      </c>
      <c r="K479" s="728">
        <v>6611</v>
      </c>
      <c r="L479" s="728" t="s">
        <v>855</v>
      </c>
      <c r="M479" s="677">
        <v>46137.2</v>
      </c>
      <c r="N479" s="677">
        <v>50469.915000000001</v>
      </c>
      <c r="O479" s="617">
        <v>17000</v>
      </c>
      <c r="P479" s="617">
        <f>N479</f>
        <v>50469.915000000001</v>
      </c>
      <c r="Q479" s="696"/>
      <c r="R479" s="138" t="s">
        <v>449</v>
      </c>
      <c r="S479" s="138" t="s">
        <v>450</v>
      </c>
      <c r="T479" s="144">
        <v>60486.31</v>
      </c>
      <c r="U479" s="146" t="s">
        <v>1338</v>
      </c>
      <c r="V479" s="905"/>
      <c r="W479" s="905"/>
      <c r="X479" s="905"/>
      <c r="Y479" s="905"/>
      <c r="Z479" s="893"/>
    </row>
    <row r="480" spans="2:26" ht="24" x14ac:dyDescent="0.25">
      <c r="B480" s="866"/>
      <c r="C480" s="728"/>
      <c r="D480" s="729"/>
      <c r="E480" s="728"/>
      <c r="F480" s="609"/>
      <c r="G480" s="728"/>
      <c r="H480" s="728"/>
      <c r="I480" s="728"/>
      <c r="J480" s="728"/>
      <c r="K480" s="728"/>
      <c r="L480" s="728"/>
      <c r="M480" s="677"/>
      <c r="N480" s="677"/>
      <c r="O480" s="618"/>
      <c r="P480" s="618"/>
      <c r="Q480" s="696"/>
      <c r="R480" s="138" t="s">
        <v>503</v>
      </c>
      <c r="S480" s="138" t="s">
        <v>403</v>
      </c>
      <c r="T480" s="144">
        <v>0</v>
      </c>
      <c r="U480" s="145" t="s">
        <v>844</v>
      </c>
      <c r="V480" s="905"/>
      <c r="W480" s="905"/>
      <c r="X480" s="905"/>
      <c r="Y480" s="905"/>
      <c r="Z480" s="893"/>
    </row>
    <row r="481" spans="2:26" ht="36" x14ac:dyDescent="0.25">
      <c r="B481" s="866">
        <v>306</v>
      </c>
      <c r="C481" s="728" t="s">
        <v>828</v>
      </c>
      <c r="D481" s="729" t="s">
        <v>600</v>
      </c>
      <c r="E481" s="728" t="s">
        <v>498</v>
      </c>
      <c r="F481" s="608" t="s">
        <v>51</v>
      </c>
      <c r="G481" s="728" t="s">
        <v>499</v>
      </c>
      <c r="H481" s="728">
        <v>1802</v>
      </c>
      <c r="I481" s="728">
        <v>74</v>
      </c>
      <c r="J481" s="728">
        <v>123</v>
      </c>
      <c r="K481" s="728">
        <v>6612</v>
      </c>
      <c r="L481" s="728" t="s">
        <v>855</v>
      </c>
      <c r="M481" s="677">
        <v>46137.2</v>
      </c>
      <c r="N481" s="677">
        <v>50469.915000000001</v>
      </c>
      <c r="O481" s="617">
        <v>17000</v>
      </c>
      <c r="P481" s="617">
        <f>N481</f>
        <v>50469.915000000001</v>
      </c>
      <c r="Q481" s="696"/>
      <c r="R481" s="138" t="s">
        <v>449</v>
      </c>
      <c r="S481" s="138" t="s">
        <v>450</v>
      </c>
      <c r="T481" s="144">
        <v>60486.31</v>
      </c>
      <c r="U481" s="146" t="s">
        <v>1338</v>
      </c>
      <c r="V481" s="905"/>
      <c r="W481" s="905"/>
      <c r="X481" s="905"/>
      <c r="Y481" s="905"/>
      <c r="Z481" s="893"/>
    </row>
    <row r="482" spans="2:26" ht="24" x14ac:dyDescent="0.25">
      <c r="B482" s="866"/>
      <c r="C482" s="728"/>
      <c r="D482" s="729"/>
      <c r="E482" s="728"/>
      <c r="F482" s="609"/>
      <c r="G482" s="728"/>
      <c r="H482" s="728"/>
      <c r="I482" s="728"/>
      <c r="J482" s="728"/>
      <c r="K482" s="728"/>
      <c r="L482" s="728"/>
      <c r="M482" s="677"/>
      <c r="N482" s="677"/>
      <c r="O482" s="618"/>
      <c r="P482" s="618"/>
      <c r="Q482" s="696"/>
      <c r="R482" s="138" t="s">
        <v>503</v>
      </c>
      <c r="S482" s="138" t="s">
        <v>403</v>
      </c>
      <c r="T482" s="144">
        <v>0</v>
      </c>
      <c r="U482" s="145" t="s">
        <v>844</v>
      </c>
      <c r="V482" s="905"/>
      <c r="W482" s="905"/>
      <c r="X482" s="905"/>
      <c r="Y482" s="905"/>
      <c r="Z482" s="893"/>
    </row>
    <row r="483" spans="2:26" ht="36" x14ac:dyDescent="0.25">
      <c r="B483" s="866">
        <v>307</v>
      </c>
      <c r="C483" s="728" t="s">
        <v>828</v>
      </c>
      <c r="D483" s="729" t="s">
        <v>601</v>
      </c>
      <c r="E483" s="728" t="s">
        <v>498</v>
      </c>
      <c r="F483" s="608" t="s">
        <v>52</v>
      </c>
      <c r="G483" s="728" t="s">
        <v>499</v>
      </c>
      <c r="H483" s="728">
        <v>1802</v>
      </c>
      <c r="I483" s="728">
        <v>74</v>
      </c>
      <c r="J483" s="728">
        <v>125</v>
      </c>
      <c r="K483" s="728">
        <v>6613</v>
      </c>
      <c r="L483" s="728" t="s">
        <v>855</v>
      </c>
      <c r="M483" s="677">
        <v>46137.2</v>
      </c>
      <c r="N483" s="677">
        <v>50253.635000000002</v>
      </c>
      <c r="O483" s="617">
        <v>16926.899999999998</v>
      </c>
      <c r="P483" s="617">
        <f>N483</f>
        <v>50253.635000000002</v>
      </c>
      <c r="Q483" s="696"/>
      <c r="R483" s="138" t="s">
        <v>449</v>
      </c>
      <c r="S483" s="138" t="s">
        <v>450</v>
      </c>
      <c r="T483" s="144">
        <v>60226.22</v>
      </c>
      <c r="U483" s="146" t="s">
        <v>1338</v>
      </c>
      <c r="V483" s="905"/>
      <c r="W483" s="905"/>
      <c r="X483" s="905"/>
      <c r="Y483" s="905"/>
      <c r="Z483" s="893"/>
    </row>
    <row r="484" spans="2:26" ht="24" x14ac:dyDescent="0.25">
      <c r="B484" s="866"/>
      <c r="C484" s="728"/>
      <c r="D484" s="729"/>
      <c r="E484" s="728"/>
      <c r="F484" s="609"/>
      <c r="G484" s="728"/>
      <c r="H484" s="728"/>
      <c r="I484" s="728"/>
      <c r="J484" s="728"/>
      <c r="K484" s="728"/>
      <c r="L484" s="728"/>
      <c r="M484" s="677"/>
      <c r="N484" s="677"/>
      <c r="O484" s="618"/>
      <c r="P484" s="618"/>
      <c r="Q484" s="696"/>
      <c r="R484" s="138" t="s">
        <v>503</v>
      </c>
      <c r="S484" s="138" t="s">
        <v>403</v>
      </c>
      <c r="T484" s="144">
        <v>0</v>
      </c>
      <c r="U484" s="145" t="s">
        <v>844</v>
      </c>
      <c r="V484" s="905"/>
      <c r="W484" s="905"/>
      <c r="X484" s="905"/>
      <c r="Y484" s="905"/>
      <c r="Z484" s="893"/>
    </row>
    <row r="485" spans="2:26" ht="36" x14ac:dyDescent="0.25">
      <c r="B485" s="866">
        <v>308</v>
      </c>
      <c r="C485" s="728" t="s">
        <v>828</v>
      </c>
      <c r="D485" s="729" t="s">
        <v>602</v>
      </c>
      <c r="E485" s="728" t="s">
        <v>498</v>
      </c>
      <c r="F485" s="608" t="s">
        <v>53</v>
      </c>
      <c r="G485" s="728" t="s">
        <v>499</v>
      </c>
      <c r="H485" s="728">
        <v>1802</v>
      </c>
      <c r="I485" s="728">
        <v>74</v>
      </c>
      <c r="J485" s="728">
        <v>135</v>
      </c>
      <c r="K485" s="728">
        <v>6618</v>
      </c>
      <c r="L485" s="728" t="s">
        <v>855</v>
      </c>
      <c r="M485" s="677">
        <v>46137.2</v>
      </c>
      <c r="N485" s="677">
        <v>50469.915000000001</v>
      </c>
      <c r="O485" s="617">
        <v>17000</v>
      </c>
      <c r="P485" s="617">
        <f>N485</f>
        <v>50469.915000000001</v>
      </c>
      <c r="Q485" s="696"/>
      <c r="R485" s="138" t="s">
        <v>449</v>
      </c>
      <c r="S485" s="138" t="s">
        <v>450</v>
      </c>
      <c r="T485" s="144">
        <v>60486.31</v>
      </c>
      <c r="U485" s="146" t="s">
        <v>1338</v>
      </c>
      <c r="V485" s="905"/>
      <c r="W485" s="905"/>
      <c r="X485" s="905"/>
      <c r="Y485" s="905"/>
      <c r="Z485" s="893"/>
    </row>
    <row r="486" spans="2:26" ht="24" x14ac:dyDescent="0.25">
      <c r="B486" s="866"/>
      <c r="C486" s="728"/>
      <c r="D486" s="729"/>
      <c r="E486" s="728"/>
      <c r="F486" s="609"/>
      <c r="G486" s="728"/>
      <c r="H486" s="728"/>
      <c r="I486" s="728"/>
      <c r="J486" s="728"/>
      <c r="K486" s="728"/>
      <c r="L486" s="728"/>
      <c r="M486" s="677"/>
      <c r="N486" s="677"/>
      <c r="O486" s="618"/>
      <c r="P486" s="618"/>
      <c r="Q486" s="696"/>
      <c r="R486" s="138" t="s">
        <v>503</v>
      </c>
      <c r="S486" s="138" t="s">
        <v>403</v>
      </c>
      <c r="T486" s="144">
        <v>0</v>
      </c>
      <c r="U486" s="145" t="s">
        <v>844</v>
      </c>
      <c r="V486" s="905"/>
      <c r="W486" s="905"/>
      <c r="X486" s="905"/>
      <c r="Y486" s="905"/>
      <c r="Z486" s="893"/>
    </row>
    <row r="487" spans="2:26" ht="36" x14ac:dyDescent="0.25">
      <c r="B487" s="866">
        <v>309</v>
      </c>
      <c r="C487" s="728" t="s">
        <v>828</v>
      </c>
      <c r="D487" s="729" t="s">
        <v>603</v>
      </c>
      <c r="E487" s="728" t="s">
        <v>498</v>
      </c>
      <c r="F487" s="608" t="s">
        <v>54</v>
      </c>
      <c r="G487" s="728" t="s">
        <v>499</v>
      </c>
      <c r="H487" s="728">
        <v>1802</v>
      </c>
      <c r="I487" s="728">
        <v>74</v>
      </c>
      <c r="J487" s="728">
        <v>137</v>
      </c>
      <c r="K487" s="728">
        <v>6619</v>
      </c>
      <c r="L487" s="728" t="s">
        <v>855</v>
      </c>
      <c r="M487" s="677">
        <v>46137.2</v>
      </c>
      <c r="N487" s="677">
        <v>50469.915000000001</v>
      </c>
      <c r="O487" s="617">
        <v>17000</v>
      </c>
      <c r="P487" s="617">
        <f t="shared" ref="P487:P495" si="8">N487</f>
        <v>50469.915000000001</v>
      </c>
      <c r="Q487" s="696"/>
      <c r="R487" s="138" t="s">
        <v>449</v>
      </c>
      <c r="S487" s="138" t="s">
        <v>450</v>
      </c>
      <c r="T487" s="144">
        <v>60486.31</v>
      </c>
      <c r="U487" s="146" t="s">
        <v>1338</v>
      </c>
      <c r="V487" s="905"/>
      <c r="W487" s="905"/>
      <c r="X487" s="905"/>
      <c r="Y487" s="905"/>
      <c r="Z487" s="893"/>
    </row>
    <row r="488" spans="2:26" ht="24" x14ac:dyDescent="0.25">
      <c r="B488" s="866"/>
      <c r="C488" s="728"/>
      <c r="D488" s="729"/>
      <c r="E488" s="728"/>
      <c r="F488" s="609"/>
      <c r="G488" s="728"/>
      <c r="H488" s="728"/>
      <c r="I488" s="728"/>
      <c r="J488" s="728"/>
      <c r="K488" s="728"/>
      <c r="L488" s="728"/>
      <c r="M488" s="677"/>
      <c r="N488" s="677"/>
      <c r="O488" s="618"/>
      <c r="P488" s="618"/>
      <c r="Q488" s="696"/>
      <c r="R488" s="138" t="s">
        <v>503</v>
      </c>
      <c r="S488" s="138" t="s">
        <v>403</v>
      </c>
      <c r="T488" s="144">
        <v>0</v>
      </c>
      <c r="U488" s="145" t="s">
        <v>844</v>
      </c>
      <c r="V488" s="905"/>
      <c r="W488" s="905"/>
      <c r="X488" s="905"/>
      <c r="Y488" s="905"/>
      <c r="Z488" s="893"/>
    </row>
    <row r="489" spans="2:26" ht="36" x14ac:dyDescent="0.25">
      <c r="B489" s="866">
        <v>310</v>
      </c>
      <c r="C489" s="728" t="s">
        <v>828</v>
      </c>
      <c r="D489" s="729" t="s">
        <v>604</v>
      </c>
      <c r="E489" s="728" t="s">
        <v>498</v>
      </c>
      <c r="F489" s="608" t="s">
        <v>56</v>
      </c>
      <c r="G489" s="728" t="s">
        <v>499</v>
      </c>
      <c r="H489" s="728">
        <v>1802</v>
      </c>
      <c r="I489" s="728">
        <v>74</v>
      </c>
      <c r="J489" s="728">
        <v>139</v>
      </c>
      <c r="K489" s="728">
        <v>6620</v>
      </c>
      <c r="L489" s="728" t="s">
        <v>855</v>
      </c>
      <c r="M489" s="677">
        <v>46137.2</v>
      </c>
      <c r="N489" s="677">
        <v>50469.915000000001</v>
      </c>
      <c r="O489" s="617">
        <v>17000</v>
      </c>
      <c r="P489" s="617">
        <f t="shared" si="8"/>
        <v>50469.915000000001</v>
      </c>
      <c r="Q489" s="696"/>
      <c r="R489" s="138" t="s">
        <v>449</v>
      </c>
      <c r="S489" s="138" t="s">
        <v>450</v>
      </c>
      <c r="T489" s="144">
        <v>60486.31</v>
      </c>
      <c r="U489" s="146" t="s">
        <v>1338</v>
      </c>
      <c r="V489" s="905"/>
      <c r="W489" s="905"/>
      <c r="X489" s="905"/>
      <c r="Y489" s="905"/>
      <c r="Z489" s="893"/>
    </row>
    <row r="490" spans="2:26" ht="24" x14ac:dyDescent="0.25">
      <c r="B490" s="866"/>
      <c r="C490" s="728"/>
      <c r="D490" s="729"/>
      <c r="E490" s="728"/>
      <c r="F490" s="609"/>
      <c r="G490" s="728"/>
      <c r="H490" s="728"/>
      <c r="I490" s="728"/>
      <c r="J490" s="728"/>
      <c r="K490" s="728"/>
      <c r="L490" s="728"/>
      <c r="M490" s="677"/>
      <c r="N490" s="677"/>
      <c r="O490" s="618"/>
      <c r="P490" s="618"/>
      <c r="Q490" s="696"/>
      <c r="R490" s="138" t="s">
        <v>503</v>
      </c>
      <c r="S490" s="138" t="s">
        <v>403</v>
      </c>
      <c r="T490" s="144">
        <v>0</v>
      </c>
      <c r="U490" s="145" t="s">
        <v>844</v>
      </c>
      <c r="V490" s="905"/>
      <c r="W490" s="905"/>
      <c r="X490" s="905"/>
      <c r="Y490" s="905"/>
      <c r="Z490" s="893"/>
    </row>
    <row r="491" spans="2:26" ht="36" x14ac:dyDescent="0.25">
      <c r="B491" s="866">
        <v>311</v>
      </c>
      <c r="C491" s="728" t="s">
        <v>828</v>
      </c>
      <c r="D491" s="729" t="s">
        <v>605</v>
      </c>
      <c r="E491" s="728" t="s">
        <v>498</v>
      </c>
      <c r="F491" s="608" t="s">
        <v>55</v>
      </c>
      <c r="G491" s="728" t="s">
        <v>499</v>
      </c>
      <c r="H491" s="728">
        <v>1802</v>
      </c>
      <c r="I491" s="728">
        <v>74</v>
      </c>
      <c r="J491" s="728">
        <v>141</v>
      </c>
      <c r="K491" s="728">
        <v>6621</v>
      </c>
      <c r="L491" s="728" t="s">
        <v>855</v>
      </c>
      <c r="M491" s="677">
        <v>46137.2</v>
      </c>
      <c r="N491" s="677">
        <v>50469.915000000001</v>
      </c>
      <c r="O491" s="617">
        <v>17000</v>
      </c>
      <c r="P491" s="617">
        <f t="shared" si="8"/>
        <v>50469.915000000001</v>
      </c>
      <c r="Q491" s="696"/>
      <c r="R491" s="138" t="s">
        <v>449</v>
      </c>
      <c r="S491" s="138" t="s">
        <v>450</v>
      </c>
      <c r="T491" s="144">
        <v>60486.31</v>
      </c>
      <c r="U491" s="146" t="s">
        <v>1338</v>
      </c>
      <c r="V491" s="905"/>
      <c r="W491" s="905"/>
      <c r="X491" s="905"/>
      <c r="Y491" s="905"/>
      <c r="Z491" s="893"/>
    </row>
    <row r="492" spans="2:26" ht="24" x14ac:dyDescent="0.25">
      <c r="B492" s="866"/>
      <c r="C492" s="728"/>
      <c r="D492" s="729"/>
      <c r="E492" s="728"/>
      <c r="F492" s="609"/>
      <c r="G492" s="728"/>
      <c r="H492" s="728"/>
      <c r="I492" s="728"/>
      <c r="J492" s="728"/>
      <c r="K492" s="728"/>
      <c r="L492" s="728"/>
      <c r="M492" s="677"/>
      <c r="N492" s="677"/>
      <c r="O492" s="618"/>
      <c r="P492" s="618"/>
      <c r="Q492" s="696"/>
      <c r="R492" s="138" t="s">
        <v>503</v>
      </c>
      <c r="S492" s="138" t="s">
        <v>403</v>
      </c>
      <c r="T492" s="144">
        <v>0</v>
      </c>
      <c r="U492" s="145" t="s">
        <v>844</v>
      </c>
      <c r="V492" s="905"/>
      <c r="W492" s="905"/>
      <c r="X492" s="905"/>
      <c r="Y492" s="905"/>
      <c r="Z492" s="893"/>
    </row>
    <row r="493" spans="2:26" ht="36" x14ac:dyDescent="0.25">
      <c r="B493" s="866">
        <v>312</v>
      </c>
      <c r="C493" s="728" t="s">
        <v>828</v>
      </c>
      <c r="D493" s="729" t="s">
        <v>606</v>
      </c>
      <c r="E493" s="728" t="s">
        <v>498</v>
      </c>
      <c r="F493" s="608" t="s">
        <v>57</v>
      </c>
      <c r="G493" s="728" t="s">
        <v>499</v>
      </c>
      <c r="H493" s="728">
        <v>1802</v>
      </c>
      <c r="I493" s="728">
        <v>74</v>
      </c>
      <c r="J493" s="728">
        <v>143</v>
      </c>
      <c r="K493" s="728">
        <v>6622</v>
      </c>
      <c r="L493" s="728" t="s">
        <v>855</v>
      </c>
      <c r="M493" s="677">
        <v>46137.2</v>
      </c>
      <c r="N493" s="677">
        <v>50469.915000000001</v>
      </c>
      <c r="O493" s="617">
        <v>17000</v>
      </c>
      <c r="P493" s="617">
        <f t="shared" si="8"/>
        <v>50469.915000000001</v>
      </c>
      <c r="Q493" s="696"/>
      <c r="R493" s="138" t="s">
        <v>449</v>
      </c>
      <c r="S493" s="138" t="s">
        <v>450</v>
      </c>
      <c r="T493" s="144">
        <v>60486.31</v>
      </c>
      <c r="U493" s="146" t="s">
        <v>1338</v>
      </c>
      <c r="V493" s="905"/>
      <c r="W493" s="905"/>
      <c r="X493" s="905"/>
      <c r="Y493" s="905"/>
      <c r="Z493" s="893"/>
    </row>
    <row r="494" spans="2:26" ht="24" x14ac:dyDescent="0.25">
      <c r="B494" s="866"/>
      <c r="C494" s="728"/>
      <c r="D494" s="729"/>
      <c r="E494" s="728"/>
      <c r="F494" s="609"/>
      <c r="G494" s="728"/>
      <c r="H494" s="728"/>
      <c r="I494" s="728"/>
      <c r="J494" s="728"/>
      <c r="K494" s="728"/>
      <c r="L494" s="728"/>
      <c r="M494" s="677"/>
      <c r="N494" s="677"/>
      <c r="O494" s="618"/>
      <c r="P494" s="618"/>
      <c r="Q494" s="696"/>
      <c r="R494" s="138" t="s">
        <v>503</v>
      </c>
      <c r="S494" s="138" t="s">
        <v>403</v>
      </c>
      <c r="T494" s="144">
        <v>0</v>
      </c>
      <c r="U494" s="145" t="s">
        <v>844</v>
      </c>
      <c r="V494" s="905"/>
      <c r="W494" s="905"/>
      <c r="X494" s="905"/>
      <c r="Y494" s="905"/>
      <c r="Z494" s="893"/>
    </row>
    <row r="495" spans="2:26" ht="36" x14ac:dyDescent="0.25">
      <c r="B495" s="866">
        <v>313</v>
      </c>
      <c r="C495" s="729" t="s">
        <v>828</v>
      </c>
      <c r="D495" s="729" t="s">
        <v>607</v>
      </c>
      <c r="E495" s="728" t="s">
        <v>498</v>
      </c>
      <c r="F495" s="608" t="s">
        <v>58</v>
      </c>
      <c r="G495" s="728" t="s">
        <v>499</v>
      </c>
      <c r="H495" s="728">
        <v>1802</v>
      </c>
      <c r="I495" s="728">
        <v>74</v>
      </c>
      <c r="J495" s="728">
        <v>145</v>
      </c>
      <c r="K495" s="728">
        <v>6623</v>
      </c>
      <c r="L495" s="728" t="s">
        <v>855</v>
      </c>
      <c r="M495" s="677">
        <v>46137.2</v>
      </c>
      <c r="N495" s="677">
        <v>50253.614999999998</v>
      </c>
      <c r="O495" s="617">
        <v>16926.899999999998</v>
      </c>
      <c r="P495" s="617">
        <f t="shared" si="8"/>
        <v>50253.614999999998</v>
      </c>
      <c r="Q495" s="696"/>
      <c r="R495" s="138" t="s">
        <v>449</v>
      </c>
      <c r="S495" s="138" t="s">
        <v>450</v>
      </c>
      <c r="T495" s="144">
        <v>60226.22</v>
      </c>
      <c r="U495" s="146" t="s">
        <v>1338</v>
      </c>
      <c r="V495" s="905"/>
      <c r="W495" s="905"/>
      <c r="X495" s="905"/>
      <c r="Y495" s="905"/>
      <c r="Z495" s="893"/>
    </row>
    <row r="496" spans="2:26" ht="24.75" thickBot="1" x14ac:dyDescent="0.3">
      <c r="B496" s="884"/>
      <c r="C496" s="730"/>
      <c r="D496" s="730"/>
      <c r="E496" s="781"/>
      <c r="F496" s="783"/>
      <c r="G496" s="781"/>
      <c r="H496" s="781"/>
      <c r="I496" s="781"/>
      <c r="J496" s="781"/>
      <c r="K496" s="781"/>
      <c r="L496" s="781"/>
      <c r="M496" s="782"/>
      <c r="N496" s="782"/>
      <c r="O496" s="784"/>
      <c r="P496" s="784"/>
      <c r="Q496" s="697"/>
      <c r="R496" s="150" t="s">
        <v>503</v>
      </c>
      <c r="S496" s="150" t="s">
        <v>403</v>
      </c>
      <c r="T496" s="151">
        <v>0</v>
      </c>
      <c r="U496" s="152" t="s">
        <v>844</v>
      </c>
      <c r="V496" s="905"/>
      <c r="W496" s="905"/>
      <c r="X496" s="905"/>
      <c r="Y496" s="905"/>
      <c r="Z496" s="893"/>
    </row>
    <row r="497" spans="2:26" s="239" customFormat="1" ht="24" x14ac:dyDescent="0.25">
      <c r="B497" s="885">
        <v>314</v>
      </c>
      <c r="C497" s="607" t="s">
        <v>829</v>
      </c>
      <c r="D497" s="786" t="s">
        <v>608</v>
      </c>
      <c r="E497" s="614" t="s">
        <v>498</v>
      </c>
      <c r="F497" s="785" t="s">
        <v>59</v>
      </c>
      <c r="G497" s="607" t="s">
        <v>499</v>
      </c>
      <c r="H497" s="614">
        <v>1801</v>
      </c>
      <c r="I497" s="614">
        <v>73</v>
      </c>
      <c r="J497" s="614">
        <v>1</v>
      </c>
      <c r="K497" s="614">
        <v>6438</v>
      </c>
      <c r="L497" s="614" t="s">
        <v>853</v>
      </c>
      <c r="M497" s="682">
        <v>212070.31</v>
      </c>
      <c r="N497" s="682">
        <v>149599.45000000001</v>
      </c>
      <c r="O497" s="682">
        <v>138331</v>
      </c>
      <c r="P497" s="682">
        <f>O497</f>
        <v>138331</v>
      </c>
      <c r="Q497" s="763">
        <f>SUM(O497:O602)*90%</f>
        <v>4889652.3</v>
      </c>
      <c r="R497" s="385" t="s">
        <v>449</v>
      </c>
      <c r="S497" s="386" t="s">
        <v>255</v>
      </c>
      <c r="T497" s="387">
        <v>209230</v>
      </c>
      <c r="U497" s="388"/>
      <c r="V497" s="890"/>
      <c r="W497" s="891"/>
      <c r="X497" s="891"/>
      <c r="Y497" s="891"/>
      <c r="Z497" s="889"/>
    </row>
    <row r="498" spans="2:26" s="239" customFormat="1" ht="24" x14ac:dyDescent="0.25">
      <c r="B498" s="869"/>
      <c r="C498" s="666"/>
      <c r="D498" s="770"/>
      <c r="E498" s="767"/>
      <c r="F498" s="780"/>
      <c r="G498" s="666"/>
      <c r="H498" s="767"/>
      <c r="I498" s="767"/>
      <c r="J498" s="767"/>
      <c r="K498" s="767"/>
      <c r="L498" s="767"/>
      <c r="M498" s="684"/>
      <c r="N498" s="684"/>
      <c r="O498" s="684"/>
      <c r="P498" s="684"/>
      <c r="Q498" s="764"/>
      <c r="R498" s="389" t="s">
        <v>503</v>
      </c>
      <c r="S498" s="389" t="s">
        <v>403</v>
      </c>
      <c r="T498" s="390">
        <v>0</v>
      </c>
      <c r="U498" s="391" t="s">
        <v>844</v>
      </c>
      <c r="V498" s="593"/>
      <c r="W498" s="594"/>
      <c r="X498" s="594"/>
      <c r="Y498" s="594"/>
      <c r="Z498" s="595"/>
    </row>
    <row r="499" spans="2:26" s="239" customFormat="1" ht="24" x14ac:dyDescent="0.25">
      <c r="B499" s="869"/>
      <c r="C499" s="666"/>
      <c r="D499" s="745"/>
      <c r="E499" s="666"/>
      <c r="F499" s="614"/>
      <c r="G499" s="666"/>
      <c r="H499" s="666"/>
      <c r="I499" s="666"/>
      <c r="J499" s="666"/>
      <c r="K499" s="666"/>
      <c r="L499" s="666"/>
      <c r="M499" s="684"/>
      <c r="N499" s="684"/>
      <c r="O499" s="684"/>
      <c r="P499" s="684"/>
      <c r="Q499" s="764"/>
      <c r="R499" s="389" t="s">
        <v>494</v>
      </c>
      <c r="S499" s="389" t="s">
        <v>609</v>
      </c>
      <c r="T499" s="390">
        <v>35518.97</v>
      </c>
      <c r="U499" s="391" t="s">
        <v>846</v>
      </c>
      <c r="V499" s="593"/>
      <c r="W499" s="594"/>
      <c r="X499" s="594"/>
      <c r="Y499" s="594"/>
      <c r="Z499" s="595"/>
    </row>
    <row r="500" spans="2:26" s="239" customFormat="1" ht="24" x14ac:dyDescent="0.25">
      <c r="B500" s="869">
        <v>315</v>
      </c>
      <c r="C500" s="607" t="s">
        <v>829</v>
      </c>
      <c r="D500" s="770" t="s">
        <v>610</v>
      </c>
      <c r="E500" s="767" t="s">
        <v>498</v>
      </c>
      <c r="F500" s="613" t="s">
        <v>60</v>
      </c>
      <c r="G500" s="767" t="s">
        <v>499</v>
      </c>
      <c r="H500" s="767">
        <v>1801</v>
      </c>
      <c r="I500" s="767">
        <v>73</v>
      </c>
      <c r="J500" s="767">
        <v>3</v>
      </c>
      <c r="K500" s="767">
        <v>6439</v>
      </c>
      <c r="L500" s="613" t="s">
        <v>853</v>
      </c>
      <c r="M500" s="684">
        <v>212070.31</v>
      </c>
      <c r="N500" s="684">
        <v>149599.45000000001</v>
      </c>
      <c r="O500" s="681">
        <v>138331</v>
      </c>
      <c r="P500" s="681">
        <f>O500</f>
        <v>138331</v>
      </c>
      <c r="Q500" s="764"/>
      <c r="R500" s="389" t="s">
        <v>449</v>
      </c>
      <c r="S500" s="392" t="s">
        <v>255</v>
      </c>
      <c r="T500" s="390">
        <v>209230</v>
      </c>
      <c r="U500" s="391"/>
      <c r="V500" s="593"/>
      <c r="W500" s="594"/>
      <c r="X500" s="594"/>
      <c r="Y500" s="594"/>
      <c r="Z500" s="595"/>
    </row>
    <row r="501" spans="2:26" s="239" customFormat="1" ht="24" x14ac:dyDescent="0.25">
      <c r="B501" s="869"/>
      <c r="C501" s="666"/>
      <c r="D501" s="770"/>
      <c r="E501" s="767"/>
      <c r="F501" s="780"/>
      <c r="G501" s="767"/>
      <c r="H501" s="767"/>
      <c r="I501" s="767"/>
      <c r="J501" s="767"/>
      <c r="K501" s="767"/>
      <c r="L501" s="780"/>
      <c r="M501" s="684"/>
      <c r="N501" s="684"/>
      <c r="O501" s="683"/>
      <c r="P501" s="683"/>
      <c r="Q501" s="764"/>
      <c r="R501" s="389" t="s">
        <v>503</v>
      </c>
      <c r="S501" s="389" t="s">
        <v>403</v>
      </c>
      <c r="T501" s="390">
        <v>0</v>
      </c>
      <c r="U501" s="391" t="s">
        <v>844</v>
      </c>
      <c r="V501" s="593"/>
      <c r="W501" s="594"/>
      <c r="X501" s="594"/>
      <c r="Y501" s="594"/>
      <c r="Z501" s="595"/>
    </row>
    <row r="502" spans="2:26" s="239" customFormat="1" ht="24" x14ac:dyDescent="0.25">
      <c r="B502" s="869"/>
      <c r="C502" s="666"/>
      <c r="D502" s="745"/>
      <c r="E502" s="666"/>
      <c r="F502" s="614"/>
      <c r="G502" s="666"/>
      <c r="H502" s="666"/>
      <c r="I502" s="666"/>
      <c r="J502" s="666"/>
      <c r="K502" s="666"/>
      <c r="L502" s="614"/>
      <c r="M502" s="684"/>
      <c r="N502" s="684"/>
      <c r="O502" s="682"/>
      <c r="P502" s="682"/>
      <c r="Q502" s="764"/>
      <c r="R502" s="389" t="s">
        <v>494</v>
      </c>
      <c r="S502" s="389" t="s">
        <v>609</v>
      </c>
      <c r="T502" s="390">
        <v>35518.97</v>
      </c>
      <c r="U502" s="391" t="s">
        <v>846</v>
      </c>
      <c r="V502" s="593"/>
      <c r="W502" s="594"/>
      <c r="X502" s="594"/>
      <c r="Y502" s="594"/>
      <c r="Z502" s="595"/>
    </row>
    <row r="503" spans="2:26" s="239" customFormat="1" ht="24" x14ac:dyDescent="0.25">
      <c r="B503" s="869">
        <v>316</v>
      </c>
      <c r="C503" s="607" t="s">
        <v>829</v>
      </c>
      <c r="D503" s="770" t="s">
        <v>611</v>
      </c>
      <c r="E503" s="767" t="s">
        <v>498</v>
      </c>
      <c r="F503" s="613" t="s">
        <v>61</v>
      </c>
      <c r="G503" s="767" t="s">
        <v>499</v>
      </c>
      <c r="H503" s="767">
        <v>1801</v>
      </c>
      <c r="I503" s="767">
        <v>73</v>
      </c>
      <c r="J503" s="767">
        <v>5</v>
      </c>
      <c r="K503" s="767">
        <v>6440</v>
      </c>
      <c r="L503" s="613" t="s">
        <v>853</v>
      </c>
      <c r="M503" s="684">
        <v>212070.31</v>
      </c>
      <c r="N503" s="684">
        <v>149599.45000000001</v>
      </c>
      <c r="O503" s="681">
        <v>138331</v>
      </c>
      <c r="P503" s="681">
        <f>O503</f>
        <v>138331</v>
      </c>
      <c r="Q503" s="764"/>
      <c r="R503" s="389" t="s">
        <v>449</v>
      </c>
      <c r="S503" s="392" t="s">
        <v>255</v>
      </c>
      <c r="T503" s="390">
        <v>209230</v>
      </c>
      <c r="U503" s="391"/>
      <c r="V503" s="593"/>
      <c r="W503" s="594"/>
      <c r="X503" s="594"/>
      <c r="Y503" s="594"/>
      <c r="Z503" s="595"/>
    </row>
    <row r="504" spans="2:26" s="239" customFormat="1" ht="24" x14ac:dyDescent="0.25">
      <c r="B504" s="869"/>
      <c r="C504" s="666"/>
      <c r="D504" s="770"/>
      <c r="E504" s="767"/>
      <c r="F504" s="780"/>
      <c r="G504" s="767"/>
      <c r="H504" s="767"/>
      <c r="I504" s="767"/>
      <c r="J504" s="767"/>
      <c r="K504" s="767"/>
      <c r="L504" s="780"/>
      <c r="M504" s="684"/>
      <c r="N504" s="684"/>
      <c r="O504" s="683"/>
      <c r="P504" s="683"/>
      <c r="Q504" s="764"/>
      <c r="R504" s="389" t="s">
        <v>503</v>
      </c>
      <c r="S504" s="389" t="s">
        <v>403</v>
      </c>
      <c r="T504" s="390">
        <v>0</v>
      </c>
      <c r="U504" s="391" t="s">
        <v>844</v>
      </c>
      <c r="V504" s="593"/>
      <c r="W504" s="594"/>
      <c r="X504" s="594"/>
      <c r="Y504" s="594"/>
      <c r="Z504" s="595"/>
    </row>
    <row r="505" spans="2:26" s="239" customFormat="1" ht="24" x14ac:dyDescent="0.25">
      <c r="B505" s="869"/>
      <c r="C505" s="666"/>
      <c r="D505" s="745"/>
      <c r="E505" s="666"/>
      <c r="F505" s="614"/>
      <c r="G505" s="666"/>
      <c r="H505" s="666"/>
      <c r="I505" s="666"/>
      <c r="J505" s="666"/>
      <c r="K505" s="666"/>
      <c r="L505" s="614"/>
      <c r="M505" s="684"/>
      <c r="N505" s="684"/>
      <c r="O505" s="682"/>
      <c r="P505" s="682"/>
      <c r="Q505" s="764"/>
      <c r="R505" s="389" t="s">
        <v>494</v>
      </c>
      <c r="S505" s="389" t="s">
        <v>609</v>
      </c>
      <c r="T505" s="390">
        <v>35518.97</v>
      </c>
      <c r="U505" s="391" t="s">
        <v>846</v>
      </c>
      <c r="V505" s="593"/>
      <c r="W505" s="594"/>
      <c r="X505" s="594"/>
      <c r="Y505" s="594"/>
      <c r="Z505" s="595"/>
    </row>
    <row r="506" spans="2:26" s="239" customFormat="1" ht="24" x14ac:dyDescent="0.25">
      <c r="B506" s="869">
        <v>317</v>
      </c>
      <c r="C506" s="607" t="s">
        <v>829</v>
      </c>
      <c r="D506" s="770" t="s">
        <v>612</v>
      </c>
      <c r="E506" s="767" t="s">
        <v>498</v>
      </c>
      <c r="F506" s="613" t="s">
        <v>62</v>
      </c>
      <c r="G506" s="767" t="s">
        <v>499</v>
      </c>
      <c r="H506" s="767">
        <v>1801</v>
      </c>
      <c r="I506" s="767">
        <v>73</v>
      </c>
      <c r="J506" s="767">
        <v>7</v>
      </c>
      <c r="K506" s="767">
        <v>6441</v>
      </c>
      <c r="L506" s="613" t="s">
        <v>853</v>
      </c>
      <c r="M506" s="684">
        <v>212070.31</v>
      </c>
      <c r="N506" s="684">
        <v>149599.45000000001</v>
      </c>
      <c r="O506" s="681">
        <v>138331</v>
      </c>
      <c r="P506" s="681">
        <f>O506</f>
        <v>138331</v>
      </c>
      <c r="Q506" s="764"/>
      <c r="R506" s="389" t="s">
        <v>449</v>
      </c>
      <c r="S506" s="392" t="s">
        <v>255</v>
      </c>
      <c r="T506" s="390">
        <v>209230</v>
      </c>
      <c r="U506" s="391"/>
      <c r="V506" s="593"/>
      <c r="W506" s="594"/>
      <c r="X506" s="594"/>
      <c r="Y506" s="594"/>
      <c r="Z506" s="595"/>
    </row>
    <row r="507" spans="2:26" s="239" customFormat="1" ht="24" x14ac:dyDescent="0.25">
      <c r="B507" s="869"/>
      <c r="C507" s="666"/>
      <c r="D507" s="770"/>
      <c r="E507" s="767"/>
      <c r="F507" s="780"/>
      <c r="G507" s="767"/>
      <c r="H507" s="767"/>
      <c r="I507" s="767"/>
      <c r="J507" s="767"/>
      <c r="K507" s="767"/>
      <c r="L507" s="780"/>
      <c r="M507" s="684"/>
      <c r="N507" s="684"/>
      <c r="O507" s="683"/>
      <c r="P507" s="683"/>
      <c r="Q507" s="764"/>
      <c r="R507" s="389" t="s">
        <v>503</v>
      </c>
      <c r="S507" s="389" t="s">
        <v>403</v>
      </c>
      <c r="T507" s="390">
        <v>0</v>
      </c>
      <c r="U507" s="391" t="s">
        <v>844</v>
      </c>
      <c r="V507" s="593"/>
      <c r="W507" s="594"/>
      <c r="X507" s="594"/>
      <c r="Y507" s="594"/>
      <c r="Z507" s="595"/>
    </row>
    <row r="508" spans="2:26" s="239" customFormat="1" ht="24" x14ac:dyDescent="0.25">
      <c r="B508" s="869"/>
      <c r="C508" s="666"/>
      <c r="D508" s="745"/>
      <c r="E508" s="666"/>
      <c r="F508" s="614"/>
      <c r="G508" s="666"/>
      <c r="H508" s="666"/>
      <c r="I508" s="666"/>
      <c r="J508" s="666"/>
      <c r="K508" s="666"/>
      <c r="L508" s="614"/>
      <c r="M508" s="684"/>
      <c r="N508" s="684"/>
      <c r="O508" s="682"/>
      <c r="P508" s="682"/>
      <c r="Q508" s="764"/>
      <c r="R508" s="389" t="s">
        <v>494</v>
      </c>
      <c r="S508" s="389" t="s">
        <v>609</v>
      </c>
      <c r="T508" s="390">
        <v>35518.97</v>
      </c>
      <c r="U508" s="391" t="s">
        <v>846</v>
      </c>
      <c r="V508" s="593"/>
      <c r="W508" s="594"/>
      <c r="X508" s="594"/>
      <c r="Y508" s="594"/>
      <c r="Z508" s="595"/>
    </row>
    <row r="509" spans="2:26" s="239" customFormat="1" ht="24" x14ac:dyDescent="0.25">
      <c r="B509" s="869">
        <v>318</v>
      </c>
      <c r="C509" s="607" t="s">
        <v>829</v>
      </c>
      <c r="D509" s="770" t="s">
        <v>613</v>
      </c>
      <c r="E509" s="767" t="s">
        <v>498</v>
      </c>
      <c r="F509" s="613" t="s">
        <v>63</v>
      </c>
      <c r="G509" s="767" t="s">
        <v>499</v>
      </c>
      <c r="H509" s="767">
        <v>1801</v>
      </c>
      <c r="I509" s="767">
        <v>73</v>
      </c>
      <c r="J509" s="767">
        <v>9</v>
      </c>
      <c r="K509" s="767">
        <v>6442</v>
      </c>
      <c r="L509" s="613" t="s">
        <v>853</v>
      </c>
      <c r="M509" s="684">
        <v>212070.31</v>
      </c>
      <c r="N509" s="684">
        <v>149599.45000000001</v>
      </c>
      <c r="O509" s="681">
        <v>138331</v>
      </c>
      <c r="P509" s="681">
        <f>O509</f>
        <v>138331</v>
      </c>
      <c r="Q509" s="764"/>
      <c r="R509" s="389" t="s">
        <v>449</v>
      </c>
      <c r="S509" s="392" t="s">
        <v>255</v>
      </c>
      <c r="T509" s="390">
        <v>209230</v>
      </c>
      <c r="U509" s="391"/>
      <c r="V509" s="593"/>
      <c r="W509" s="594"/>
      <c r="X509" s="594"/>
      <c r="Y509" s="594"/>
      <c r="Z509" s="595"/>
    </row>
    <row r="510" spans="2:26" s="239" customFormat="1" ht="24" x14ac:dyDescent="0.25">
      <c r="B510" s="869"/>
      <c r="C510" s="666"/>
      <c r="D510" s="770"/>
      <c r="E510" s="767"/>
      <c r="F510" s="780"/>
      <c r="G510" s="767"/>
      <c r="H510" s="767"/>
      <c r="I510" s="767"/>
      <c r="J510" s="767"/>
      <c r="K510" s="767"/>
      <c r="L510" s="780"/>
      <c r="M510" s="684"/>
      <c r="N510" s="684"/>
      <c r="O510" s="683"/>
      <c r="P510" s="683"/>
      <c r="Q510" s="764"/>
      <c r="R510" s="389" t="s">
        <v>503</v>
      </c>
      <c r="S510" s="389" t="s">
        <v>403</v>
      </c>
      <c r="T510" s="390">
        <v>0</v>
      </c>
      <c r="U510" s="391" t="s">
        <v>844</v>
      </c>
      <c r="V510" s="593"/>
      <c r="W510" s="594"/>
      <c r="X510" s="594"/>
      <c r="Y510" s="594"/>
      <c r="Z510" s="595"/>
    </row>
    <row r="511" spans="2:26" s="239" customFormat="1" ht="24" x14ac:dyDescent="0.25">
      <c r="B511" s="869"/>
      <c r="C511" s="666"/>
      <c r="D511" s="745"/>
      <c r="E511" s="666"/>
      <c r="F511" s="614"/>
      <c r="G511" s="666"/>
      <c r="H511" s="666"/>
      <c r="I511" s="666"/>
      <c r="J511" s="666"/>
      <c r="K511" s="666"/>
      <c r="L511" s="614"/>
      <c r="M511" s="684"/>
      <c r="N511" s="684"/>
      <c r="O511" s="682"/>
      <c r="P511" s="682"/>
      <c r="Q511" s="764"/>
      <c r="R511" s="389" t="s">
        <v>494</v>
      </c>
      <c r="S511" s="389" t="s">
        <v>609</v>
      </c>
      <c r="T511" s="390">
        <v>35518.97</v>
      </c>
      <c r="U511" s="391" t="s">
        <v>846</v>
      </c>
      <c r="V511" s="593"/>
      <c r="W511" s="594"/>
      <c r="X511" s="594"/>
      <c r="Y511" s="594"/>
      <c r="Z511" s="595"/>
    </row>
    <row r="512" spans="2:26" s="239" customFormat="1" ht="24" x14ac:dyDescent="0.25">
      <c r="B512" s="869">
        <v>319</v>
      </c>
      <c r="C512" s="607" t="s">
        <v>829</v>
      </c>
      <c r="D512" s="770" t="s">
        <v>614</v>
      </c>
      <c r="E512" s="767" t="s">
        <v>498</v>
      </c>
      <c r="F512" s="613" t="s">
        <v>64</v>
      </c>
      <c r="G512" s="767" t="s">
        <v>499</v>
      </c>
      <c r="H512" s="767">
        <v>1801</v>
      </c>
      <c r="I512" s="767">
        <v>73</v>
      </c>
      <c r="J512" s="767">
        <v>11</v>
      </c>
      <c r="K512" s="767">
        <v>6443</v>
      </c>
      <c r="L512" s="613" t="s">
        <v>853</v>
      </c>
      <c r="M512" s="684">
        <v>212070.31</v>
      </c>
      <c r="N512" s="684">
        <v>149599.45000000001</v>
      </c>
      <c r="O512" s="681">
        <v>138331</v>
      </c>
      <c r="P512" s="681">
        <f>O512</f>
        <v>138331</v>
      </c>
      <c r="Q512" s="764"/>
      <c r="R512" s="389" t="s">
        <v>449</v>
      </c>
      <c r="S512" s="392" t="s">
        <v>255</v>
      </c>
      <c r="T512" s="390">
        <v>209230</v>
      </c>
      <c r="U512" s="391"/>
      <c r="V512" s="593"/>
      <c r="W512" s="594"/>
      <c r="X512" s="594"/>
      <c r="Y512" s="594"/>
      <c r="Z512" s="595"/>
    </row>
    <row r="513" spans="2:26" s="239" customFormat="1" ht="24" x14ac:dyDescent="0.25">
      <c r="B513" s="869"/>
      <c r="C513" s="666"/>
      <c r="D513" s="770"/>
      <c r="E513" s="767"/>
      <c r="F513" s="780"/>
      <c r="G513" s="767"/>
      <c r="H513" s="767"/>
      <c r="I513" s="767"/>
      <c r="J513" s="767"/>
      <c r="K513" s="767"/>
      <c r="L513" s="780"/>
      <c r="M513" s="684"/>
      <c r="N513" s="684"/>
      <c r="O513" s="683"/>
      <c r="P513" s="683"/>
      <c r="Q513" s="764"/>
      <c r="R513" s="389" t="s">
        <v>503</v>
      </c>
      <c r="S513" s="389" t="s">
        <v>403</v>
      </c>
      <c r="T513" s="390">
        <v>0</v>
      </c>
      <c r="U513" s="391" t="s">
        <v>844</v>
      </c>
      <c r="V513" s="593"/>
      <c r="W513" s="594"/>
      <c r="X513" s="594"/>
      <c r="Y513" s="594"/>
      <c r="Z513" s="595"/>
    </row>
    <row r="514" spans="2:26" s="239" customFormat="1" ht="24" x14ac:dyDescent="0.25">
      <c r="B514" s="869"/>
      <c r="C514" s="666"/>
      <c r="D514" s="745"/>
      <c r="E514" s="666"/>
      <c r="F514" s="614"/>
      <c r="G514" s="666"/>
      <c r="H514" s="666"/>
      <c r="I514" s="666"/>
      <c r="J514" s="666"/>
      <c r="K514" s="666"/>
      <c r="L514" s="614"/>
      <c r="M514" s="684"/>
      <c r="N514" s="684"/>
      <c r="O514" s="682"/>
      <c r="P514" s="682"/>
      <c r="Q514" s="764"/>
      <c r="R514" s="389" t="s">
        <v>494</v>
      </c>
      <c r="S514" s="389" t="s">
        <v>609</v>
      </c>
      <c r="T514" s="390">
        <v>35518.97</v>
      </c>
      <c r="U514" s="391" t="s">
        <v>846</v>
      </c>
      <c r="V514" s="593"/>
      <c r="W514" s="594"/>
      <c r="X514" s="594"/>
      <c r="Y514" s="594"/>
      <c r="Z514" s="595"/>
    </row>
    <row r="515" spans="2:26" s="239" customFormat="1" ht="24" x14ac:dyDescent="0.25">
      <c r="B515" s="869">
        <v>320</v>
      </c>
      <c r="C515" s="607" t="s">
        <v>829</v>
      </c>
      <c r="D515" s="770" t="s">
        <v>615</v>
      </c>
      <c r="E515" s="767" t="s">
        <v>498</v>
      </c>
      <c r="F515" s="613" t="s">
        <v>65</v>
      </c>
      <c r="G515" s="767" t="s">
        <v>499</v>
      </c>
      <c r="H515" s="767">
        <v>1801</v>
      </c>
      <c r="I515" s="767">
        <v>73</v>
      </c>
      <c r="J515" s="767">
        <v>13</v>
      </c>
      <c r="K515" s="767">
        <v>6444</v>
      </c>
      <c r="L515" s="613" t="s">
        <v>853</v>
      </c>
      <c r="M515" s="684">
        <v>212070.31</v>
      </c>
      <c r="N515" s="684">
        <v>149742.45000000001</v>
      </c>
      <c r="O515" s="681">
        <v>138460</v>
      </c>
      <c r="P515" s="681">
        <f>O515</f>
        <v>138460</v>
      </c>
      <c r="Q515" s="764"/>
      <c r="R515" s="389" t="s">
        <v>449</v>
      </c>
      <c r="S515" s="392" t="s">
        <v>255</v>
      </c>
      <c r="T515" s="390">
        <v>209430</v>
      </c>
      <c r="U515" s="391"/>
      <c r="V515" s="593"/>
      <c r="W515" s="594"/>
      <c r="X515" s="594"/>
      <c r="Y515" s="594"/>
      <c r="Z515" s="595"/>
    </row>
    <row r="516" spans="2:26" s="239" customFormat="1" ht="24" x14ac:dyDescent="0.25">
      <c r="B516" s="869"/>
      <c r="C516" s="666"/>
      <c r="D516" s="770"/>
      <c r="E516" s="767"/>
      <c r="F516" s="780"/>
      <c r="G516" s="767"/>
      <c r="H516" s="767"/>
      <c r="I516" s="767"/>
      <c r="J516" s="767"/>
      <c r="K516" s="767"/>
      <c r="L516" s="780"/>
      <c r="M516" s="684"/>
      <c r="N516" s="684"/>
      <c r="O516" s="683"/>
      <c r="P516" s="683"/>
      <c r="Q516" s="764"/>
      <c r="R516" s="389" t="s">
        <v>503</v>
      </c>
      <c r="S516" s="389" t="s">
        <v>403</v>
      </c>
      <c r="T516" s="390">
        <v>0</v>
      </c>
      <c r="U516" s="391" t="s">
        <v>844</v>
      </c>
      <c r="V516" s="593"/>
      <c r="W516" s="594"/>
      <c r="X516" s="594"/>
      <c r="Y516" s="594"/>
      <c r="Z516" s="595"/>
    </row>
    <row r="517" spans="2:26" s="239" customFormat="1" ht="24" x14ac:dyDescent="0.25">
      <c r="B517" s="869"/>
      <c r="C517" s="666"/>
      <c r="D517" s="745"/>
      <c r="E517" s="666"/>
      <c r="F517" s="614"/>
      <c r="G517" s="666"/>
      <c r="H517" s="666"/>
      <c r="I517" s="666"/>
      <c r="J517" s="666"/>
      <c r="K517" s="666"/>
      <c r="L517" s="614"/>
      <c r="M517" s="684"/>
      <c r="N517" s="684"/>
      <c r="O517" s="682"/>
      <c r="P517" s="682"/>
      <c r="Q517" s="764"/>
      <c r="R517" s="389" t="s">
        <v>494</v>
      </c>
      <c r="S517" s="389" t="s">
        <v>609</v>
      </c>
      <c r="T517" s="390">
        <v>35518.97</v>
      </c>
      <c r="U517" s="391" t="s">
        <v>846</v>
      </c>
      <c r="V517" s="593"/>
      <c r="W517" s="594"/>
      <c r="X517" s="594"/>
      <c r="Y517" s="594"/>
      <c r="Z517" s="595"/>
    </row>
    <row r="518" spans="2:26" s="239" customFormat="1" ht="24" x14ac:dyDescent="0.25">
      <c r="B518" s="869">
        <v>321</v>
      </c>
      <c r="C518" s="607" t="s">
        <v>829</v>
      </c>
      <c r="D518" s="770" t="s">
        <v>616</v>
      </c>
      <c r="E518" s="767" t="s">
        <v>498</v>
      </c>
      <c r="F518" s="613" t="s">
        <v>67</v>
      </c>
      <c r="G518" s="767" t="s">
        <v>499</v>
      </c>
      <c r="H518" s="767">
        <v>1801</v>
      </c>
      <c r="I518" s="767">
        <v>73</v>
      </c>
      <c r="J518" s="767">
        <v>17</v>
      </c>
      <c r="K518" s="767">
        <v>6446</v>
      </c>
      <c r="L518" s="613" t="s">
        <v>853</v>
      </c>
      <c r="M518" s="684">
        <v>212070.31</v>
      </c>
      <c r="N518" s="684">
        <v>149599.45000000001</v>
      </c>
      <c r="O518" s="681">
        <v>138331</v>
      </c>
      <c r="P518" s="681">
        <f>O518</f>
        <v>138331</v>
      </c>
      <c r="Q518" s="764"/>
      <c r="R518" s="389" t="s">
        <v>449</v>
      </c>
      <c r="S518" s="392" t="s">
        <v>255</v>
      </c>
      <c r="T518" s="390">
        <v>209230</v>
      </c>
      <c r="U518" s="391"/>
      <c r="V518" s="593"/>
      <c r="W518" s="594"/>
      <c r="X518" s="594"/>
      <c r="Y518" s="594"/>
      <c r="Z518" s="595"/>
    </row>
    <row r="519" spans="2:26" s="239" customFormat="1" ht="24" x14ac:dyDescent="0.25">
      <c r="B519" s="869"/>
      <c r="C519" s="666"/>
      <c r="D519" s="770"/>
      <c r="E519" s="767"/>
      <c r="F519" s="780"/>
      <c r="G519" s="767"/>
      <c r="H519" s="767"/>
      <c r="I519" s="767"/>
      <c r="J519" s="767"/>
      <c r="K519" s="767"/>
      <c r="L519" s="780"/>
      <c r="M519" s="684"/>
      <c r="N519" s="684"/>
      <c r="O519" s="683"/>
      <c r="P519" s="683"/>
      <c r="Q519" s="764"/>
      <c r="R519" s="389" t="s">
        <v>503</v>
      </c>
      <c r="S519" s="389" t="s">
        <v>403</v>
      </c>
      <c r="T519" s="390">
        <v>0</v>
      </c>
      <c r="U519" s="391" t="s">
        <v>844</v>
      </c>
      <c r="V519" s="593"/>
      <c r="W519" s="594"/>
      <c r="X519" s="594"/>
      <c r="Y519" s="594"/>
      <c r="Z519" s="595"/>
    </row>
    <row r="520" spans="2:26" s="239" customFormat="1" ht="24" x14ac:dyDescent="0.25">
      <c r="B520" s="869"/>
      <c r="C520" s="666"/>
      <c r="D520" s="745"/>
      <c r="E520" s="666"/>
      <c r="F520" s="614"/>
      <c r="G520" s="666"/>
      <c r="H520" s="666"/>
      <c r="I520" s="666"/>
      <c r="J520" s="666"/>
      <c r="K520" s="666"/>
      <c r="L520" s="614"/>
      <c r="M520" s="684"/>
      <c r="N520" s="684"/>
      <c r="O520" s="682"/>
      <c r="P520" s="682"/>
      <c r="Q520" s="764"/>
      <c r="R520" s="389" t="s">
        <v>494</v>
      </c>
      <c r="S520" s="389" t="s">
        <v>609</v>
      </c>
      <c r="T520" s="390">
        <v>35518.97</v>
      </c>
      <c r="U520" s="391" t="s">
        <v>846</v>
      </c>
      <c r="V520" s="593"/>
      <c r="W520" s="594"/>
      <c r="X520" s="594"/>
      <c r="Y520" s="594"/>
      <c r="Z520" s="595"/>
    </row>
    <row r="521" spans="2:26" s="239" customFormat="1" ht="24" x14ac:dyDescent="0.25">
      <c r="B521" s="869">
        <v>322</v>
      </c>
      <c r="C521" s="607" t="s">
        <v>829</v>
      </c>
      <c r="D521" s="770" t="s">
        <v>617</v>
      </c>
      <c r="E521" s="767" t="s">
        <v>498</v>
      </c>
      <c r="F521" s="613" t="s">
        <v>66</v>
      </c>
      <c r="G521" s="767" t="s">
        <v>499</v>
      </c>
      <c r="H521" s="767">
        <v>1801</v>
      </c>
      <c r="I521" s="767">
        <v>73</v>
      </c>
      <c r="J521" s="767">
        <v>19</v>
      </c>
      <c r="K521" s="767">
        <v>6447</v>
      </c>
      <c r="L521" s="613" t="s">
        <v>853</v>
      </c>
      <c r="M521" s="684">
        <v>212070.31</v>
      </c>
      <c r="N521" s="684">
        <v>147397.25</v>
      </c>
      <c r="O521" s="681">
        <v>135923</v>
      </c>
      <c r="P521" s="681">
        <f>O521</f>
        <v>135923</v>
      </c>
      <c r="Q521" s="764"/>
      <c r="R521" s="389" t="s">
        <v>449</v>
      </c>
      <c r="S521" s="392" t="s">
        <v>255</v>
      </c>
      <c r="T521" s="390">
        <v>206150</v>
      </c>
      <c r="U521" s="391"/>
      <c r="V521" s="593"/>
      <c r="W521" s="594"/>
      <c r="X521" s="594"/>
      <c r="Y521" s="594"/>
      <c r="Z521" s="595"/>
    </row>
    <row r="522" spans="2:26" s="239" customFormat="1" ht="24" x14ac:dyDescent="0.25">
      <c r="B522" s="869"/>
      <c r="C522" s="666"/>
      <c r="D522" s="770"/>
      <c r="E522" s="767"/>
      <c r="F522" s="780"/>
      <c r="G522" s="767"/>
      <c r="H522" s="767"/>
      <c r="I522" s="767"/>
      <c r="J522" s="767"/>
      <c r="K522" s="767"/>
      <c r="L522" s="780"/>
      <c r="M522" s="684"/>
      <c r="N522" s="684"/>
      <c r="O522" s="683"/>
      <c r="P522" s="683"/>
      <c r="Q522" s="764"/>
      <c r="R522" s="389" t="s">
        <v>503</v>
      </c>
      <c r="S522" s="389" t="s">
        <v>403</v>
      </c>
      <c r="T522" s="390">
        <v>0</v>
      </c>
      <c r="U522" s="391" t="s">
        <v>844</v>
      </c>
      <c r="V522" s="593"/>
      <c r="W522" s="594"/>
      <c r="X522" s="594"/>
      <c r="Y522" s="594"/>
      <c r="Z522" s="595"/>
    </row>
    <row r="523" spans="2:26" s="239" customFormat="1" ht="24" x14ac:dyDescent="0.25">
      <c r="B523" s="869"/>
      <c r="C523" s="666"/>
      <c r="D523" s="745"/>
      <c r="E523" s="666"/>
      <c r="F523" s="614"/>
      <c r="G523" s="666"/>
      <c r="H523" s="666"/>
      <c r="I523" s="666"/>
      <c r="J523" s="666"/>
      <c r="K523" s="666"/>
      <c r="L523" s="614"/>
      <c r="M523" s="684"/>
      <c r="N523" s="684"/>
      <c r="O523" s="682"/>
      <c r="P523" s="682"/>
      <c r="Q523" s="764"/>
      <c r="R523" s="389" t="s">
        <v>494</v>
      </c>
      <c r="S523" s="389" t="s">
        <v>609</v>
      </c>
      <c r="T523" s="390">
        <v>35518.97</v>
      </c>
      <c r="U523" s="391" t="s">
        <v>846</v>
      </c>
      <c r="V523" s="593"/>
      <c r="W523" s="594"/>
      <c r="X523" s="594"/>
      <c r="Y523" s="594"/>
      <c r="Z523" s="595"/>
    </row>
    <row r="524" spans="2:26" s="239" customFormat="1" ht="24" x14ac:dyDescent="0.25">
      <c r="B524" s="869">
        <v>323</v>
      </c>
      <c r="C524" s="666" t="s">
        <v>829</v>
      </c>
      <c r="D524" s="770" t="s">
        <v>618</v>
      </c>
      <c r="E524" s="767" t="s">
        <v>498</v>
      </c>
      <c r="F524" s="613" t="s">
        <v>68</v>
      </c>
      <c r="G524" s="666" t="s">
        <v>499</v>
      </c>
      <c r="H524" s="767">
        <v>1801</v>
      </c>
      <c r="I524" s="666">
        <v>73</v>
      </c>
      <c r="J524" s="666">
        <v>33</v>
      </c>
      <c r="K524" s="767">
        <v>6454</v>
      </c>
      <c r="L524" s="767" t="s">
        <v>853</v>
      </c>
      <c r="M524" s="684">
        <v>212070.31</v>
      </c>
      <c r="N524" s="684">
        <v>149599.45000000001</v>
      </c>
      <c r="O524" s="681">
        <v>138331</v>
      </c>
      <c r="P524" s="684">
        <f>O524</f>
        <v>138331</v>
      </c>
      <c r="Q524" s="764"/>
      <c r="R524" s="389" t="s">
        <v>449</v>
      </c>
      <c r="S524" s="392" t="s">
        <v>255</v>
      </c>
      <c r="T524" s="390">
        <v>209230</v>
      </c>
      <c r="U524" s="391"/>
      <c r="V524" s="593"/>
      <c r="W524" s="594"/>
      <c r="X524" s="594"/>
      <c r="Y524" s="594"/>
      <c r="Z524" s="595"/>
    </row>
    <row r="525" spans="2:26" s="239" customFormat="1" ht="24" x14ac:dyDescent="0.25">
      <c r="B525" s="869"/>
      <c r="C525" s="666"/>
      <c r="D525" s="770"/>
      <c r="E525" s="767"/>
      <c r="F525" s="614"/>
      <c r="G525" s="666"/>
      <c r="H525" s="767"/>
      <c r="I525" s="666"/>
      <c r="J525" s="666"/>
      <c r="K525" s="767"/>
      <c r="L525" s="767"/>
      <c r="M525" s="684"/>
      <c r="N525" s="684"/>
      <c r="O525" s="682"/>
      <c r="P525" s="684"/>
      <c r="Q525" s="764"/>
      <c r="R525" s="389" t="s">
        <v>503</v>
      </c>
      <c r="S525" s="389" t="s">
        <v>403</v>
      </c>
      <c r="T525" s="390">
        <v>0</v>
      </c>
      <c r="U525" s="391" t="s">
        <v>844</v>
      </c>
      <c r="V525" s="593"/>
      <c r="W525" s="594"/>
      <c r="X525" s="594"/>
      <c r="Y525" s="594"/>
      <c r="Z525" s="595"/>
    </row>
    <row r="526" spans="2:26" s="239" customFormat="1" ht="24" x14ac:dyDescent="0.25">
      <c r="B526" s="869">
        <v>324</v>
      </c>
      <c r="C526" s="666" t="s">
        <v>829</v>
      </c>
      <c r="D526" s="770" t="s">
        <v>619</v>
      </c>
      <c r="E526" s="767" t="s">
        <v>498</v>
      </c>
      <c r="F526" s="613" t="s">
        <v>69</v>
      </c>
      <c r="G526" s="666" t="s">
        <v>499</v>
      </c>
      <c r="H526" s="767">
        <v>1801</v>
      </c>
      <c r="I526" s="666">
        <v>73</v>
      </c>
      <c r="J526" s="666">
        <v>35</v>
      </c>
      <c r="K526" s="767">
        <v>6455</v>
      </c>
      <c r="L526" s="613" t="s">
        <v>853</v>
      </c>
      <c r="M526" s="684">
        <v>212070.31</v>
      </c>
      <c r="N526" s="684">
        <v>149599.45000000001</v>
      </c>
      <c r="O526" s="681">
        <v>138331</v>
      </c>
      <c r="P526" s="681">
        <f>O526</f>
        <v>138331</v>
      </c>
      <c r="Q526" s="764"/>
      <c r="R526" s="389" t="s">
        <v>449</v>
      </c>
      <c r="S526" s="392" t="s">
        <v>255</v>
      </c>
      <c r="T526" s="390">
        <v>209230</v>
      </c>
      <c r="U526" s="391"/>
      <c r="V526" s="593"/>
      <c r="W526" s="594"/>
      <c r="X526" s="594"/>
      <c r="Y526" s="594"/>
      <c r="Z526" s="595"/>
    </row>
    <row r="527" spans="2:26" s="239" customFormat="1" ht="24" x14ac:dyDescent="0.25">
      <c r="B527" s="869"/>
      <c r="C527" s="666"/>
      <c r="D527" s="770"/>
      <c r="E527" s="767"/>
      <c r="F527" s="614"/>
      <c r="G527" s="666"/>
      <c r="H527" s="767"/>
      <c r="I527" s="666"/>
      <c r="J527" s="666"/>
      <c r="K527" s="767"/>
      <c r="L527" s="614"/>
      <c r="M527" s="684"/>
      <c r="N527" s="684"/>
      <c r="O527" s="682"/>
      <c r="P527" s="682"/>
      <c r="Q527" s="764"/>
      <c r="R527" s="389" t="s">
        <v>503</v>
      </c>
      <c r="S527" s="389" t="s">
        <v>403</v>
      </c>
      <c r="T527" s="390">
        <v>0</v>
      </c>
      <c r="U527" s="391" t="s">
        <v>844</v>
      </c>
      <c r="V527" s="593"/>
      <c r="W527" s="594"/>
      <c r="X527" s="594"/>
      <c r="Y527" s="594"/>
      <c r="Z527" s="595"/>
    </row>
    <row r="528" spans="2:26" s="239" customFormat="1" ht="24" x14ac:dyDescent="0.25">
      <c r="B528" s="869">
        <v>325</v>
      </c>
      <c r="C528" s="666" t="s">
        <v>829</v>
      </c>
      <c r="D528" s="770" t="s">
        <v>620</v>
      </c>
      <c r="E528" s="767" t="s">
        <v>498</v>
      </c>
      <c r="F528" s="613" t="s">
        <v>70</v>
      </c>
      <c r="G528" s="666" t="s">
        <v>499</v>
      </c>
      <c r="H528" s="767">
        <v>1801</v>
      </c>
      <c r="I528" s="666">
        <v>73</v>
      </c>
      <c r="J528" s="666">
        <v>37</v>
      </c>
      <c r="K528" s="767">
        <v>6456</v>
      </c>
      <c r="L528" s="613" t="s">
        <v>853</v>
      </c>
      <c r="M528" s="684">
        <v>212070.31</v>
      </c>
      <c r="N528" s="684">
        <v>149599.45000000001</v>
      </c>
      <c r="O528" s="681">
        <v>138331</v>
      </c>
      <c r="P528" s="681">
        <f>O528</f>
        <v>138331</v>
      </c>
      <c r="Q528" s="764"/>
      <c r="R528" s="389" t="s">
        <v>449</v>
      </c>
      <c r="S528" s="392" t="s">
        <v>255</v>
      </c>
      <c r="T528" s="390">
        <v>209230</v>
      </c>
      <c r="U528" s="391"/>
      <c r="V528" s="593"/>
      <c r="W528" s="594"/>
      <c r="X528" s="594"/>
      <c r="Y528" s="594"/>
      <c r="Z528" s="595"/>
    </row>
    <row r="529" spans="2:26" s="239" customFormat="1" ht="24" x14ac:dyDescent="0.25">
      <c r="B529" s="869"/>
      <c r="C529" s="666"/>
      <c r="D529" s="770"/>
      <c r="E529" s="767"/>
      <c r="F529" s="614"/>
      <c r="G529" s="666"/>
      <c r="H529" s="767"/>
      <c r="I529" s="666"/>
      <c r="J529" s="666"/>
      <c r="K529" s="767"/>
      <c r="L529" s="614"/>
      <c r="M529" s="684"/>
      <c r="N529" s="684"/>
      <c r="O529" s="682"/>
      <c r="P529" s="682"/>
      <c r="Q529" s="764"/>
      <c r="R529" s="389" t="s">
        <v>503</v>
      </c>
      <c r="S529" s="389" t="s">
        <v>403</v>
      </c>
      <c r="T529" s="390">
        <v>0</v>
      </c>
      <c r="U529" s="391" t="s">
        <v>844</v>
      </c>
      <c r="V529" s="593"/>
      <c r="W529" s="594"/>
      <c r="X529" s="594"/>
      <c r="Y529" s="594"/>
      <c r="Z529" s="595"/>
    </row>
    <row r="530" spans="2:26" s="239" customFormat="1" ht="24" x14ac:dyDescent="0.25">
      <c r="B530" s="869">
        <v>326</v>
      </c>
      <c r="C530" s="666" t="s">
        <v>829</v>
      </c>
      <c r="D530" s="770" t="s">
        <v>621</v>
      </c>
      <c r="E530" s="767" t="s">
        <v>498</v>
      </c>
      <c r="F530" s="613" t="s">
        <v>71</v>
      </c>
      <c r="G530" s="666" t="s">
        <v>499</v>
      </c>
      <c r="H530" s="767">
        <v>1801</v>
      </c>
      <c r="I530" s="666">
        <v>73</v>
      </c>
      <c r="J530" s="666">
        <v>221</v>
      </c>
      <c r="K530" s="767">
        <v>6548</v>
      </c>
      <c r="L530" s="613" t="s">
        <v>853</v>
      </c>
      <c r="M530" s="684">
        <v>212070.31</v>
      </c>
      <c r="N530" s="684">
        <v>149599.45000000001</v>
      </c>
      <c r="O530" s="681">
        <v>138331</v>
      </c>
      <c r="P530" s="681">
        <f>O530</f>
        <v>138331</v>
      </c>
      <c r="Q530" s="764"/>
      <c r="R530" s="389" t="s">
        <v>449</v>
      </c>
      <c r="S530" s="392" t="s">
        <v>255</v>
      </c>
      <c r="T530" s="390">
        <v>209230</v>
      </c>
      <c r="U530" s="391"/>
      <c r="V530" s="593"/>
      <c r="W530" s="594"/>
      <c r="X530" s="594"/>
      <c r="Y530" s="594"/>
      <c r="Z530" s="595"/>
    </row>
    <row r="531" spans="2:26" s="239" customFormat="1" ht="24" x14ac:dyDescent="0.25">
      <c r="B531" s="869"/>
      <c r="C531" s="666"/>
      <c r="D531" s="770"/>
      <c r="E531" s="767"/>
      <c r="F531" s="614"/>
      <c r="G531" s="666"/>
      <c r="H531" s="767"/>
      <c r="I531" s="666"/>
      <c r="J531" s="666"/>
      <c r="K531" s="767"/>
      <c r="L531" s="614"/>
      <c r="M531" s="684"/>
      <c r="N531" s="684"/>
      <c r="O531" s="682"/>
      <c r="P531" s="682"/>
      <c r="Q531" s="764"/>
      <c r="R531" s="389" t="s">
        <v>503</v>
      </c>
      <c r="S531" s="389" t="s">
        <v>403</v>
      </c>
      <c r="T531" s="390">
        <v>0</v>
      </c>
      <c r="U531" s="391" t="s">
        <v>844</v>
      </c>
      <c r="V531" s="593"/>
      <c r="W531" s="594"/>
      <c r="X531" s="594"/>
      <c r="Y531" s="594"/>
      <c r="Z531" s="595"/>
    </row>
    <row r="532" spans="2:26" s="239" customFormat="1" ht="24" x14ac:dyDescent="0.25">
      <c r="B532" s="869">
        <v>327</v>
      </c>
      <c r="C532" s="666" t="s">
        <v>829</v>
      </c>
      <c r="D532" s="770" t="s">
        <v>622</v>
      </c>
      <c r="E532" s="767" t="s">
        <v>498</v>
      </c>
      <c r="F532" s="613" t="s">
        <v>72</v>
      </c>
      <c r="G532" s="666" t="s">
        <v>499</v>
      </c>
      <c r="H532" s="767">
        <v>1801</v>
      </c>
      <c r="I532" s="666">
        <v>73</v>
      </c>
      <c r="J532" s="666">
        <v>223</v>
      </c>
      <c r="K532" s="767">
        <v>6549</v>
      </c>
      <c r="L532" s="613" t="s">
        <v>853</v>
      </c>
      <c r="M532" s="684">
        <v>212070.31</v>
      </c>
      <c r="N532" s="684">
        <v>149599.45000000001</v>
      </c>
      <c r="O532" s="681">
        <v>138331</v>
      </c>
      <c r="P532" s="681">
        <f>O532</f>
        <v>138331</v>
      </c>
      <c r="Q532" s="764"/>
      <c r="R532" s="389" t="s">
        <v>449</v>
      </c>
      <c r="S532" s="392" t="s">
        <v>255</v>
      </c>
      <c r="T532" s="390">
        <v>209230</v>
      </c>
      <c r="U532" s="391"/>
      <c r="V532" s="593"/>
      <c r="W532" s="594"/>
      <c r="X532" s="594"/>
      <c r="Y532" s="594"/>
      <c r="Z532" s="595"/>
    </row>
    <row r="533" spans="2:26" s="239" customFormat="1" ht="24" x14ac:dyDescent="0.25">
      <c r="B533" s="869"/>
      <c r="C533" s="666"/>
      <c r="D533" s="770"/>
      <c r="E533" s="767"/>
      <c r="F533" s="614"/>
      <c r="G533" s="666"/>
      <c r="H533" s="767"/>
      <c r="I533" s="666"/>
      <c r="J533" s="666"/>
      <c r="K533" s="767"/>
      <c r="L533" s="614"/>
      <c r="M533" s="684"/>
      <c r="N533" s="684"/>
      <c r="O533" s="682"/>
      <c r="P533" s="682"/>
      <c r="Q533" s="764"/>
      <c r="R533" s="389" t="s">
        <v>503</v>
      </c>
      <c r="S533" s="389" t="s">
        <v>403</v>
      </c>
      <c r="T533" s="390">
        <v>0</v>
      </c>
      <c r="U533" s="391" t="s">
        <v>844</v>
      </c>
      <c r="V533" s="593"/>
      <c r="W533" s="594"/>
      <c r="X533" s="594"/>
      <c r="Y533" s="594"/>
      <c r="Z533" s="595"/>
    </row>
    <row r="534" spans="2:26" s="239" customFormat="1" ht="24" x14ac:dyDescent="0.25">
      <c r="B534" s="869">
        <v>328</v>
      </c>
      <c r="C534" s="666" t="s">
        <v>829</v>
      </c>
      <c r="D534" s="770" t="s">
        <v>623</v>
      </c>
      <c r="E534" s="767" t="s">
        <v>498</v>
      </c>
      <c r="F534" s="613" t="s">
        <v>73</v>
      </c>
      <c r="G534" s="666" t="s">
        <v>499</v>
      </c>
      <c r="H534" s="767">
        <v>1801</v>
      </c>
      <c r="I534" s="666">
        <v>73</v>
      </c>
      <c r="J534" s="666">
        <v>225</v>
      </c>
      <c r="K534" s="767">
        <v>6550</v>
      </c>
      <c r="L534" s="613" t="s">
        <v>853</v>
      </c>
      <c r="M534" s="684">
        <v>212070.31</v>
      </c>
      <c r="N534" s="684">
        <v>149599.45000000001</v>
      </c>
      <c r="O534" s="681">
        <v>138331</v>
      </c>
      <c r="P534" s="681">
        <f>O534</f>
        <v>138331</v>
      </c>
      <c r="Q534" s="764"/>
      <c r="R534" s="389" t="s">
        <v>449</v>
      </c>
      <c r="S534" s="392" t="s">
        <v>255</v>
      </c>
      <c r="T534" s="390">
        <v>209230</v>
      </c>
      <c r="U534" s="391"/>
      <c r="V534" s="593"/>
      <c r="W534" s="594"/>
      <c r="X534" s="594"/>
      <c r="Y534" s="594"/>
      <c r="Z534" s="595"/>
    </row>
    <row r="535" spans="2:26" s="239" customFormat="1" ht="24" x14ac:dyDescent="0.25">
      <c r="B535" s="869"/>
      <c r="C535" s="666"/>
      <c r="D535" s="770"/>
      <c r="E535" s="767"/>
      <c r="F535" s="614"/>
      <c r="G535" s="666"/>
      <c r="H535" s="767"/>
      <c r="I535" s="666"/>
      <c r="J535" s="666"/>
      <c r="K535" s="767"/>
      <c r="L535" s="614"/>
      <c r="M535" s="684"/>
      <c r="N535" s="684"/>
      <c r="O535" s="682"/>
      <c r="P535" s="682"/>
      <c r="Q535" s="764"/>
      <c r="R535" s="389" t="s">
        <v>503</v>
      </c>
      <c r="S535" s="389" t="s">
        <v>403</v>
      </c>
      <c r="T535" s="390">
        <v>0</v>
      </c>
      <c r="U535" s="391" t="s">
        <v>844</v>
      </c>
      <c r="V535" s="593"/>
      <c r="W535" s="594"/>
      <c r="X535" s="594"/>
      <c r="Y535" s="594"/>
      <c r="Z535" s="595"/>
    </row>
    <row r="536" spans="2:26" s="239" customFormat="1" ht="24" x14ac:dyDescent="0.25">
      <c r="B536" s="869">
        <v>329</v>
      </c>
      <c r="C536" s="666" t="s">
        <v>829</v>
      </c>
      <c r="D536" s="770" t="s">
        <v>624</v>
      </c>
      <c r="E536" s="767" t="s">
        <v>498</v>
      </c>
      <c r="F536" s="613" t="s">
        <v>74</v>
      </c>
      <c r="G536" s="666" t="s">
        <v>499</v>
      </c>
      <c r="H536" s="767">
        <v>1802</v>
      </c>
      <c r="I536" s="666">
        <v>74</v>
      </c>
      <c r="J536" s="666">
        <v>3</v>
      </c>
      <c r="K536" s="767">
        <v>6552</v>
      </c>
      <c r="L536" s="613" t="s">
        <v>853</v>
      </c>
      <c r="M536" s="684">
        <v>212070.31</v>
      </c>
      <c r="N536" s="684">
        <v>149599.45000000001</v>
      </c>
      <c r="O536" s="681">
        <v>138331</v>
      </c>
      <c r="P536" s="681">
        <f>O536</f>
        <v>138331</v>
      </c>
      <c r="Q536" s="764"/>
      <c r="R536" s="389" t="s">
        <v>449</v>
      </c>
      <c r="S536" s="392" t="s">
        <v>255</v>
      </c>
      <c r="T536" s="390">
        <v>209230</v>
      </c>
      <c r="U536" s="391"/>
      <c r="V536" s="593"/>
      <c r="W536" s="594"/>
      <c r="X536" s="594"/>
      <c r="Y536" s="594"/>
      <c r="Z536" s="595"/>
    </row>
    <row r="537" spans="2:26" s="239" customFormat="1" ht="24" x14ac:dyDescent="0.25">
      <c r="B537" s="869"/>
      <c r="C537" s="666"/>
      <c r="D537" s="770"/>
      <c r="E537" s="767"/>
      <c r="F537" s="614"/>
      <c r="G537" s="666"/>
      <c r="H537" s="767"/>
      <c r="I537" s="666"/>
      <c r="J537" s="666"/>
      <c r="K537" s="767"/>
      <c r="L537" s="614"/>
      <c r="M537" s="684"/>
      <c r="N537" s="684"/>
      <c r="O537" s="682"/>
      <c r="P537" s="682"/>
      <c r="Q537" s="764"/>
      <c r="R537" s="389" t="s">
        <v>503</v>
      </c>
      <c r="S537" s="389" t="s">
        <v>403</v>
      </c>
      <c r="T537" s="390">
        <v>33084.269999999997</v>
      </c>
      <c r="U537" s="391"/>
      <c r="V537" s="593"/>
      <c r="W537" s="594"/>
      <c r="X537" s="594"/>
      <c r="Y537" s="594"/>
      <c r="Z537" s="595"/>
    </row>
    <row r="538" spans="2:26" s="239" customFormat="1" ht="24" x14ac:dyDescent="0.25">
      <c r="B538" s="869">
        <v>330</v>
      </c>
      <c r="C538" s="666" t="s">
        <v>828</v>
      </c>
      <c r="D538" s="770" t="s">
        <v>625</v>
      </c>
      <c r="E538" s="767" t="s">
        <v>498</v>
      </c>
      <c r="F538" s="613" t="s">
        <v>75</v>
      </c>
      <c r="G538" s="666" t="s">
        <v>499</v>
      </c>
      <c r="H538" s="767">
        <v>1802</v>
      </c>
      <c r="I538" s="666">
        <v>74</v>
      </c>
      <c r="J538" s="666">
        <v>23</v>
      </c>
      <c r="K538" s="767">
        <v>6562</v>
      </c>
      <c r="L538" s="613" t="s">
        <v>853</v>
      </c>
      <c r="M538" s="684">
        <v>61637.77</v>
      </c>
      <c r="N538" s="684">
        <v>149599.45000000001</v>
      </c>
      <c r="O538" s="681">
        <v>18000</v>
      </c>
      <c r="P538" s="681">
        <f>O538</f>
        <v>18000</v>
      </c>
      <c r="Q538" s="764"/>
      <c r="R538" s="389" t="s">
        <v>449</v>
      </c>
      <c r="S538" s="392" t="s">
        <v>255</v>
      </c>
      <c r="T538" s="390">
        <v>209230</v>
      </c>
      <c r="U538" s="391"/>
      <c r="V538" s="593"/>
      <c r="W538" s="594"/>
      <c r="X538" s="594"/>
      <c r="Y538" s="594"/>
      <c r="Z538" s="595"/>
    </row>
    <row r="539" spans="2:26" s="239" customFormat="1" ht="24" x14ac:dyDescent="0.25">
      <c r="B539" s="869"/>
      <c r="C539" s="666"/>
      <c r="D539" s="770"/>
      <c r="E539" s="767"/>
      <c r="F539" s="614"/>
      <c r="G539" s="666"/>
      <c r="H539" s="767"/>
      <c r="I539" s="666"/>
      <c r="J539" s="666"/>
      <c r="K539" s="767"/>
      <c r="L539" s="614"/>
      <c r="M539" s="684"/>
      <c r="N539" s="684"/>
      <c r="O539" s="682"/>
      <c r="P539" s="682"/>
      <c r="Q539" s="764"/>
      <c r="R539" s="389" t="s">
        <v>503</v>
      </c>
      <c r="S539" s="389" t="s">
        <v>403</v>
      </c>
      <c r="T539" s="390">
        <v>0</v>
      </c>
      <c r="U539" s="391" t="s">
        <v>844</v>
      </c>
      <c r="V539" s="593"/>
      <c r="W539" s="594"/>
      <c r="X539" s="594"/>
      <c r="Y539" s="594"/>
      <c r="Z539" s="595"/>
    </row>
    <row r="540" spans="2:26" s="239" customFormat="1" ht="24" x14ac:dyDescent="0.25">
      <c r="B540" s="869">
        <v>331</v>
      </c>
      <c r="C540" s="666" t="s">
        <v>829</v>
      </c>
      <c r="D540" s="770" t="s">
        <v>626</v>
      </c>
      <c r="E540" s="767" t="s">
        <v>498</v>
      </c>
      <c r="F540" s="613" t="s">
        <v>76</v>
      </c>
      <c r="G540" s="666" t="s">
        <v>499</v>
      </c>
      <c r="H540" s="767">
        <v>1802</v>
      </c>
      <c r="I540" s="666">
        <v>74</v>
      </c>
      <c r="J540" s="666">
        <v>107</v>
      </c>
      <c r="K540" s="767">
        <v>6604</v>
      </c>
      <c r="L540" s="613" t="s">
        <v>853</v>
      </c>
      <c r="M540" s="684">
        <v>159733.51</v>
      </c>
      <c r="N540" s="684">
        <v>140317.32</v>
      </c>
      <c r="O540" s="681">
        <v>103415</v>
      </c>
      <c r="P540" s="681">
        <f>O540</f>
        <v>103415</v>
      </c>
      <c r="Q540" s="764"/>
      <c r="R540" s="389" t="s">
        <v>449</v>
      </c>
      <c r="S540" s="392" t="s">
        <v>255</v>
      </c>
      <c r="T540" s="390">
        <v>196248</v>
      </c>
      <c r="U540" s="391"/>
      <c r="V540" s="593"/>
      <c r="W540" s="594"/>
      <c r="X540" s="594"/>
      <c r="Y540" s="594"/>
      <c r="Z540" s="595"/>
    </row>
    <row r="541" spans="2:26" s="239" customFormat="1" ht="24" x14ac:dyDescent="0.25">
      <c r="B541" s="869"/>
      <c r="C541" s="666"/>
      <c r="D541" s="770"/>
      <c r="E541" s="767"/>
      <c r="F541" s="614"/>
      <c r="G541" s="666"/>
      <c r="H541" s="767"/>
      <c r="I541" s="666"/>
      <c r="J541" s="666"/>
      <c r="K541" s="767"/>
      <c r="L541" s="614"/>
      <c r="M541" s="684"/>
      <c r="N541" s="684"/>
      <c r="O541" s="682"/>
      <c r="P541" s="682"/>
      <c r="Q541" s="764"/>
      <c r="R541" s="389" t="s">
        <v>503</v>
      </c>
      <c r="S541" s="389" t="s">
        <v>403</v>
      </c>
      <c r="T541" s="390">
        <v>0</v>
      </c>
      <c r="U541" s="391" t="s">
        <v>844</v>
      </c>
      <c r="V541" s="593"/>
      <c r="W541" s="594"/>
      <c r="X541" s="594"/>
      <c r="Y541" s="594"/>
      <c r="Z541" s="595"/>
    </row>
    <row r="542" spans="2:26" s="239" customFormat="1" ht="24" x14ac:dyDescent="0.25">
      <c r="B542" s="869">
        <v>332</v>
      </c>
      <c r="C542" s="666" t="s">
        <v>829</v>
      </c>
      <c r="D542" s="770" t="s">
        <v>627</v>
      </c>
      <c r="E542" s="767" t="s">
        <v>498</v>
      </c>
      <c r="F542" s="613" t="s">
        <v>77</v>
      </c>
      <c r="G542" s="666" t="s">
        <v>499</v>
      </c>
      <c r="H542" s="767">
        <v>1802</v>
      </c>
      <c r="I542" s="666">
        <v>74</v>
      </c>
      <c r="J542" s="666">
        <v>109</v>
      </c>
      <c r="K542" s="767">
        <v>6605</v>
      </c>
      <c r="L542" s="613" t="s">
        <v>853</v>
      </c>
      <c r="M542" s="684">
        <v>159733.51</v>
      </c>
      <c r="N542" s="684">
        <v>140317.32</v>
      </c>
      <c r="O542" s="681">
        <v>103415</v>
      </c>
      <c r="P542" s="681">
        <f>O542</f>
        <v>103415</v>
      </c>
      <c r="Q542" s="764"/>
      <c r="R542" s="389" t="s">
        <v>449</v>
      </c>
      <c r="S542" s="392" t="s">
        <v>255</v>
      </c>
      <c r="T542" s="390">
        <v>196248</v>
      </c>
      <c r="U542" s="391"/>
      <c r="V542" s="593"/>
      <c r="W542" s="594"/>
      <c r="X542" s="594"/>
      <c r="Y542" s="594"/>
      <c r="Z542" s="595"/>
    </row>
    <row r="543" spans="2:26" s="239" customFormat="1" ht="24" x14ac:dyDescent="0.25">
      <c r="B543" s="869"/>
      <c r="C543" s="666"/>
      <c r="D543" s="770"/>
      <c r="E543" s="767"/>
      <c r="F543" s="614"/>
      <c r="G543" s="666"/>
      <c r="H543" s="767"/>
      <c r="I543" s="666"/>
      <c r="J543" s="666"/>
      <c r="K543" s="767"/>
      <c r="L543" s="614"/>
      <c r="M543" s="684"/>
      <c r="N543" s="684"/>
      <c r="O543" s="682"/>
      <c r="P543" s="682"/>
      <c r="Q543" s="764"/>
      <c r="R543" s="389" t="s">
        <v>503</v>
      </c>
      <c r="S543" s="389" t="s">
        <v>403</v>
      </c>
      <c r="T543" s="390">
        <v>0</v>
      </c>
      <c r="U543" s="391" t="s">
        <v>844</v>
      </c>
      <c r="V543" s="593"/>
      <c r="W543" s="594"/>
      <c r="X543" s="594"/>
      <c r="Y543" s="594"/>
      <c r="Z543" s="595"/>
    </row>
    <row r="544" spans="2:26" s="239" customFormat="1" ht="24" x14ac:dyDescent="0.25">
      <c r="B544" s="869">
        <v>333</v>
      </c>
      <c r="C544" s="666" t="s">
        <v>829</v>
      </c>
      <c r="D544" s="770" t="s">
        <v>628</v>
      </c>
      <c r="E544" s="767" t="s">
        <v>498</v>
      </c>
      <c r="F544" s="613" t="s">
        <v>78</v>
      </c>
      <c r="G544" s="666" t="s">
        <v>499</v>
      </c>
      <c r="H544" s="767">
        <v>1802</v>
      </c>
      <c r="I544" s="666">
        <v>74</v>
      </c>
      <c r="J544" s="666">
        <v>111</v>
      </c>
      <c r="K544" s="767">
        <v>6606</v>
      </c>
      <c r="L544" s="613" t="s">
        <v>853</v>
      </c>
      <c r="M544" s="684">
        <v>159733.51</v>
      </c>
      <c r="N544" s="684">
        <v>140317.32</v>
      </c>
      <c r="O544" s="681">
        <v>103415</v>
      </c>
      <c r="P544" s="681">
        <f>O544</f>
        <v>103415</v>
      </c>
      <c r="Q544" s="764"/>
      <c r="R544" s="389" t="s">
        <v>449</v>
      </c>
      <c r="S544" s="392" t="s">
        <v>255</v>
      </c>
      <c r="T544" s="390">
        <v>196248</v>
      </c>
      <c r="U544" s="391"/>
      <c r="V544" s="593"/>
      <c r="W544" s="594"/>
      <c r="X544" s="594"/>
      <c r="Y544" s="594"/>
      <c r="Z544" s="595"/>
    </row>
    <row r="545" spans="2:26" s="239" customFormat="1" ht="24" x14ac:dyDescent="0.25">
      <c r="B545" s="869"/>
      <c r="C545" s="666"/>
      <c r="D545" s="770"/>
      <c r="E545" s="767"/>
      <c r="F545" s="614"/>
      <c r="G545" s="666"/>
      <c r="H545" s="767"/>
      <c r="I545" s="666"/>
      <c r="J545" s="666"/>
      <c r="K545" s="767"/>
      <c r="L545" s="614"/>
      <c r="M545" s="684"/>
      <c r="N545" s="684"/>
      <c r="O545" s="682"/>
      <c r="P545" s="682"/>
      <c r="Q545" s="764"/>
      <c r="R545" s="389" t="s">
        <v>503</v>
      </c>
      <c r="S545" s="389" t="s">
        <v>403</v>
      </c>
      <c r="T545" s="390">
        <v>0</v>
      </c>
      <c r="U545" s="391" t="s">
        <v>844</v>
      </c>
      <c r="V545" s="593"/>
      <c r="W545" s="594"/>
      <c r="X545" s="594"/>
      <c r="Y545" s="594"/>
      <c r="Z545" s="595"/>
    </row>
    <row r="546" spans="2:26" s="239" customFormat="1" ht="24" x14ac:dyDescent="0.25">
      <c r="B546" s="869">
        <v>334</v>
      </c>
      <c r="C546" s="666" t="s">
        <v>829</v>
      </c>
      <c r="D546" s="770" t="s">
        <v>629</v>
      </c>
      <c r="E546" s="767" t="s">
        <v>498</v>
      </c>
      <c r="F546" s="613" t="s">
        <v>79</v>
      </c>
      <c r="G546" s="767" t="s">
        <v>499</v>
      </c>
      <c r="H546" s="767">
        <v>1802</v>
      </c>
      <c r="I546" s="767">
        <v>74</v>
      </c>
      <c r="J546" s="767">
        <v>113</v>
      </c>
      <c r="K546" s="767">
        <v>6607</v>
      </c>
      <c r="L546" s="767" t="s">
        <v>853</v>
      </c>
      <c r="M546" s="684">
        <v>159733.51</v>
      </c>
      <c r="N546" s="684">
        <v>140317.32</v>
      </c>
      <c r="O546" s="681">
        <v>103415</v>
      </c>
      <c r="P546" s="684">
        <f>O546</f>
        <v>103415</v>
      </c>
      <c r="Q546" s="764"/>
      <c r="R546" s="389" t="s">
        <v>449</v>
      </c>
      <c r="S546" s="392" t="s">
        <v>255</v>
      </c>
      <c r="T546" s="390">
        <v>196248</v>
      </c>
      <c r="U546" s="391"/>
      <c r="V546" s="593"/>
      <c r="W546" s="594"/>
      <c r="X546" s="594"/>
      <c r="Y546" s="594"/>
      <c r="Z546" s="595"/>
    </row>
    <row r="547" spans="2:26" s="239" customFormat="1" ht="24" x14ac:dyDescent="0.25">
      <c r="B547" s="869"/>
      <c r="C547" s="666"/>
      <c r="D547" s="770"/>
      <c r="E547" s="767"/>
      <c r="F547" s="780"/>
      <c r="G547" s="767"/>
      <c r="H547" s="767"/>
      <c r="I547" s="767"/>
      <c r="J547" s="767"/>
      <c r="K547" s="767"/>
      <c r="L547" s="767"/>
      <c r="M547" s="684"/>
      <c r="N547" s="684"/>
      <c r="O547" s="683"/>
      <c r="P547" s="684"/>
      <c r="Q547" s="764"/>
      <c r="R547" s="389" t="s">
        <v>503</v>
      </c>
      <c r="S547" s="389" t="s">
        <v>403</v>
      </c>
      <c r="T547" s="390">
        <v>0</v>
      </c>
      <c r="U547" s="391" t="s">
        <v>844</v>
      </c>
      <c r="V547" s="593"/>
      <c r="W547" s="594"/>
      <c r="X547" s="594"/>
      <c r="Y547" s="594"/>
      <c r="Z547" s="595"/>
    </row>
    <row r="548" spans="2:26" s="239" customFormat="1" ht="36" x14ac:dyDescent="0.25">
      <c r="B548" s="869"/>
      <c r="C548" s="666"/>
      <c r="D548" s="745"/>
      <c r="E548" s="666"/>
      <c r="F548" s="614"/>
      <c r="G548" s="666"/>
      <c r="H548" s="666"/>
      <c r="I548" s="666"/>
      <c r="J548" s="666"/>
      <c r="K548" s="666"/>
      <c r="L548" s="666"/>
      <c r="M548" s="684"/>
      <c r="N548" s="684"/>
      <c r="O548" s="682"/>
      <c r="P548" s="684"/>
      <c r="Q548" s="764"/>
      <c r="R548" s="389" t="s">
        <v>494</v>
      </c>
      <c r="S548" s="389" t="s">
        <v>630</v>
      </c>
      <c r="T548" s="390">
        <v>434.84</v>
      </c>
      <c r="U548" s="391" t="s">
        <v>846</v>
      </c>
      <c r="V548" s="593"/>
      <c r="W548" s="594"/>
      <c r="X548" s="594"/>
      <c r="Y548" s="594"/>
      <c r="Z548" s="595"/>
    </row>
    <row r="549" spans="2:26" s="239" customFormat="1" ht="24" x14ac:dyDescent="0.25">
      <c r="B549" s="869">
        <v>335</v>
      </c>
      <c r="C549" s="666" t="s">
        <v>829</v>
      </c>
      <c r="D549" s="770" t="s">
        <v>631</v>
      </c>
      <c r="E549" s="767" t="s">
        <v>498</v>
      </c>
      <c r="F549" s="613" t="s">
        <v>80</v>
      </c>
      <c r="G549" s="666" t="s">
        <v>499</v>
      </c>
      <c r="H549" s="767">
        <v>1802</v>
      </c>
      <c r="I549" s="666">
        <v>74</v>
      </c>
      <c r="J549" s="666">
        <v>115</v>
      </c>
      <c r="K549" s="767">
        <v>6608</v>
      </c>
      <c r="L549" s="767" t="s">
        <v>853</v>
      </c>
      <c r="M549" s="684">
        <v>159733.51</v>
      </c>
      <c r="N549" s="684">
        <v>140317.32</v>
      </c>
      <c r="O549" s="681">
        <v>103415</v>
      </c>
      <c r="P549" s="684">
        <f>O549</f>
        <v>103415</v>
      </c>
      <c r="Q549" s="764"/>
      <c r="R549" s="389" t="s">
        <v>449</v>
      </c>
      <c r="S549" s="392" t="s">
        <v>255</v>
      </c>
      <c r="T549" s="390">
        <v>196248</v>
      </c>
      <c r="U549" s="391"/>
      <c r="V549" s="593"/>
      <c r="W549" s="594"/>
      <c r="X549" s="594"/>
      <c r="Y549" s="594"/>
      <c r="Z549" s="595"/>
    </row>
    <row r="550" spans="2:26" s="239" customFormat="1" ht="24" x14ac:dyDescent="0.25">
      <c r="B550" s="869"/>
      <c r="C550" s="666"/>
      <c r="D550" s="770"/>
      <c r="E550" s="767"/>
      <c r="F550" s="614"/>
      <c r="G550" s="666"/>
      <c r="H550" s="767"/>
      <c r="I550" s="666"/>
      <c r="J550" s="666"/>
      <c r="K550" s="767"/>
      <c r="L550" s="767"/>
      <c r="M550" s="684"/>
      <c r="N550" s="684"/>
      <c r="O550" s="682"/>
      <c r="P550" s="684"/>
      <c r="Q550" s="764"/>
      <c r="R550" s="389" t="s">
        <v>503</v>
      </c>
      <c r="S550" s="389" t="s">
        <v>403</v>
      </c>
      <c r="T550" s="390">
        <v>33084.269999999997</v>
      </c>
      <c r="U550" s="391"/>
      <c r="V550" s="593"/>
      <c r="W550" s="594"/>
      <c r="X550" s="594"/>
      <c r="Y550" s="594"/>
      <c r="Z550" s="595"/>
    </row>
    <row r="551" spans="2:26" s="239" customFormat="1" ht="24" x14ac:dyDescent="0.25">
      <c r="B551" s="869">
        <v>336</v>
      </c>
      <c r="C551" s="666" t="s">
        <v>829</v>
      </c>
      <c r="D551" s="770" t="s">
        <v>632</v>
      </c>
      <c r="E551" s="767" t="s">
        <v>498</v>
      </c>
      <c r="F551" s="613" t="s">
        <v>81</v>
      </c>
      <c r="G551" s="666" t="s">
        <v>499</v>
      </c>
      <c r="H551" s="767">
        <v>1802</v>
      </c>
      <c r="I551" s="666">
        <v>74</v>
      </c>
      <c r="J551" s="666">
        <v>117</v>
      </c>
      <c r="K551" s="767">
        <v>6609</v>
      </c>
      <c r="L551" s="613" t="s">
        <v>853</v>
      </c>
      <c r="M551" s="684">
        <v>159733.51</v>
      </c>
      <c r="N551" s="684">
        <v>140317.32</v>
      </c>
      <c r="O551" s="681">
        <v>103415</v>
      </c>
      <c r="P551" s="681">
        <f>O551</f>
        <v>103415</v>
      </c>
      <c r="Q551" s="764"/>
      <c r="R551" s="389" t="s">
        <v>449</v>
      </c>
      <c r="S551" s="392" t="s">
        <v>255</v>
      </c>
      <c r="T551" s="390">
        <v>0</v>
      </c>
      <c r="U551" s="391" t="s">
        <v>844</v>
      </c>
      <c r="V551" s="593"/>
      <c r="W551" s="594"/>
      <c r="X551" s="594"/>
      <c r="Y551" s="594"/>
      <c r="Z551" s="595"/>
    </row>
    <row r="552" spans="2:26" s="239" customFormat="1" ht="24" x14ac:dyDescent="0.25">
      <c r="B552" s="869"/>
      <c r="C552" s="666"/>
      <c r="D552" s="770"/>
      <c r="E552" s="767"/>
      <c r="F552" s="614"/>
      <c r="G552" s="666"/>
      <c r="H552" s="767"/>
      <c r="I552" s="666"/>
      <c r="J552" s="666"/>
      <c r="K552" s="767"/>
      <c r="L552" s="614"/>
      <c r="M552" s="684"/>
      <c r="N552" s="684"/>
      <c r="O552" s="682"/>
      <c r="P552" s="682"/>
      <c r="Q552" s="764"/>
      <c r="R552" s="389" t="s">
        <v>503</v>
      </c>
      <c r="S552" s="389" t="s">
        <v>403</v>
      </c>
      <c r="T552" s="390">
        <v>0</v>
      </c>
      <c r="U552" s="391" t="s">
        <v>844</v>
      </c>
      <c r="V552" s="593"/>
      <c r="W552" s="594"/>
      <c r="X552" s="594"/>
      <c r="Y552" s="594"/>
      <c r="Z552" s="595"/>
    </row>
    <row r="553" spans="2:26" s="239" customFormat="1" ht="24" x14ac:dyDescent="0.25">
      <c r="B553" s="869">
        <v>337</v>
      </c>
      <c r="C553" s="666" t="s">
        <v>828</v>
      </c>
      <c r="D553" s="770" t="s">
        <v>633</v>
      </c>
      <c r="E553" s="767" t="s">
        <v>498</v>
      </c>
      <c r="F553" s="613" t="s">
        <v>82</v>
      </c>
      <c r="G553" s="666" t="s">
        <v>499</v>
      </c>
      <c r="H553" s="767">
        <v>1802</v>
      </c>
      <c r="I553" s="666">
        <v>74</v>
      </c>
      <c r="J553" s="666">
        <v>133</v>
      </c>
      <c r="K553" s="767">
        <v>6617</v>
      </c>
      <c r="L553" s="613" t="s">
        <v>853</v>
      </c>
      <c r="M553" s="684">
        <v>46137.2</v>
      </c>
      <c r="N553" s="684">
        <v>140317.32</v>
      </c>
      <c r="O553" s="681">
        <v>103415</v>
      </c>
      <c r="P553" s="681">
        <f>O553</f>
        <v>103415</v>
      </c>
      <c r="Q553" s="764"/>
      <c r="R553" s="389" t="s">
        <v>449</v>
      </c>
      <c r="S553" s="392" t="s">
        <v>255</v>
      </c>
      <c r="T553" s="390">
        <v>196248</v>
      </c>
      <c r="U553" s="391"/>
      <c r="V553" s="593"/>
      <c r="W553" s="594"/>
      <c r="X553" s="594"/>
      <c r="Y553" s="594"/>
      <c r="Z553" s="595"/>
    </row>
    <row r="554" spans="2:26" s="239" customFormat="1" ht="24" x14ac:dyDescent="0.25">
      <c r="B554" s="869"/>
      <c r="C554" s="666"/>
      <c r="D554" s="770"/>
      <c r="E554" s="767"/>
      <c r="F554" s="614"/>
      <c r="G554" s="666"/>
      <c r="H554" s="767"/>
      <c r="I554" s="666"/>
      <c r="J554" s="666"/>
      <c r="K554" s="767"/>
      <c r="L554" s="614"/>
      <c r="M554" s="684"/>
      <c r="N554" s="684"/>
      <c r="O554" s="682"/>
      <c r="P554" s="682"/>
      <c r="Q554" s="764"/>
      <c r="R554" s="389" t="s">
        <v>503</v>
      </c>
      <c r="S554" s="389" t="s">
        <v>403</v>
      </c>
      <c r="T554" s="390">
        <v>0</v>
      </c>
      <c r="U554" s="391" t="s">
        <v>844</v>
      </c>
      <c r="V554" s="593"/>
      <c r="W554" s="594"/>
      <c r="X554" s="594"/>
      <c r="Y554" s="594"/>
      <c r="Z554" s="595"/>
    </row>
    <row r="555" spans="2:26" s="239" customFormat="1" ht="24" x14ac:dyDescent="0.25">
      <c r="B555" s="869">
        <v>338</v>
      </c>
      <c r="C555" s="666" t="s">
        <v>829</v>
      </c>
      <c r="D555" s="770" t="s">
        <v>634</v>
      </c>
      <c r="E555" s="767" t="s">
        <v>498</v>
      </c>
      <c r="F555" s="613" t="s">
        <v>83</v>
      </c>
      <c r="G555" s="666" t="s">
        <v>499</v>
      </c>
      <c r="H555" s="767">
        <v>1802</v>
      </c>
      <c r="I555" s="666">
        <v>74</v>
      </c>
      <c r="J555" s="666">
        <v>151</v>
      </c>
      <c r="K555" s="767">
        <v>6626</v>
      </c>
      <c r="L555" s="613" t="s">
        <v>853</v>
      </c>
      <c r="M555" s="684">
        <v>159733.51</v>
      </c>
      <c r="N555" s="684">
        <v>140317.32</v>
      </c>
      <c r="O555" s="681">
        <v>103415</v>
      </c>
      <c r="P555" s="681">
        <f>O555</f>
        <v>103415</v>
      </c>
      <c r="Q555" s="764"/>
      <c r="R555" s="389" t="s">
        <v>449</v>
      </c>
      <c r="S555" s="392" t="s">
        <v>255</v>
      </c>
      <c r="T555" s="390">
        <v>196248</v>
      </c>
      <c r="U555" s="391"/>
      <c r="V555" s="593"/>
      <c r="W555" s="594"/>
      <c r="X555" s="594"/>
      <c r="Y555" s="594"/>
      <c r="Z555" s="595"/>
    </row>
    <row r="556" spans="2:26" s="239" customFormat="1" ht="24" x14ac:dyDescent="0.25">
      <c r="B556" s="869"/>
      <c r="C556" s="666"/>
      <c r="D556" s="770"/>
      <c r="E556" s="767"/>
      <c r="F556" s="614"/>
      <c r="G556" s="666"/>
      <c r="H556" s="767"/>
      <c r="I556" s="666"/>
      <c r="J556" s="666"/>
      <c r="K556" s="767"/>
      <c r="L556" s="614"/>
      <c r="M556" s="684"/>
      <c r="N556" s="684"/>
      <c r="O556" s="682"/>
      <c r="P556" s="682"/>
      <c r="Q556" s="764"/>
      <c r="R556" s="389" t="s">
        <v>503</v>
      </c>
      <c r="S556" s="389" t="s">
        <v>403</v>
      </c>
      <c r="T556" s="390">
        <v>0</v>
      </c>
      <c r="U556" s="391" t="s">
        <v>844</v>
      </c>
      <c r="V556" s="593"/>
      <c r="W556" s="594"/>
      <c r="X556" s="594"/>
      <c r="Y556" s="594"/>
      <c r="Z556" s="595"/>
    </row>
    <row r="557" spans="2:26" s="239" customFormat="1" ht="24" x14ac:dyDescent="0.25">
      <c r="B557" s="869">
        <v>339</v>
      </c>
      <c r="C557" s="666" t="s">
        <v>829</v>
      </c>
      <c r="D557" s="770" t="s">
        <v>635</v>
      </c>
      <c r="E557" s="767" t="s">
        <v>498</v>
      </c>
      <c r="F557" s="613" t="s">
        <v>84</v>
      </c>
      <c r="G557" s="666" t="s">
        <v>499</v>
      </c>
      <c r="H557" s="767">
        <v>1802</v>
      </c>
      <c r="I557" s="666">
        <v>74</v>
      </c>
      <c r="J557" s="666">
        <v>153</v>
      </c>
      <c r="K557" s="767">
        <v>6627</v>
      </c>
      <c r="L557" s="613" t="s">
        <v>853</v>
      </c>
      <c r="M557" s="684">
        <v>159733.51</v>
      </c>
      <c r="N557" s="684">
        <v>93193.75</v>
      </c>
      <c r="O557" s="681">
        <v>103415</v>
      </c>
      <c r="P557" s="681">
        <f>O557</f>
        <v>103415</v>
      </c>
      <c r="Q557" s="764"/>
      <c r="R557" s="389" t="s">
        <v>449</v>
      </c>
      <c r="S557" s="392" t="s">
        <v>255</v>
      </c>
      <c r="T557" s="390">
        <v>130000</v>
      </c>
      <c r="U557" s="391"/>
      <c r="V557" s="593"/>
      <c r="W557" s="594"/>
      <c r="X557" s="594"/>
      <c r="Y557" s="594"/>
      <c r="Z557" s="595"/>
    </row>
    <row r="558" spans="2:26" s="239" customFormat="1" ht="24" x14ac:dyDescent="0.25">
      <c r="B558" s="869"/>
      <c r="C558" s="666"/>
      <c r="D558" s="770"/>
      <c r="E558" s="767"/>
      <c r="F558" s="614"/>
      <c r="G558" s="666"/>
      <c r="H558" s="767"/>
      <c r="I558" s="666"/>
      <c r="J558" s="666"/>
      <c r="K558" s="767"/>
      <c r="L558" s="614"/>
      <c r="M558" s="684"/>
      <c r="N558" s="684"/>
      <c r="O558" s="682"/>
      <c r="P558" s="682"/>
      <c r="Q558" s="764"/>
      <c r="R558" s="389" t="s">
        <v>503</v>
      </c>
      <c r="S558" s="389" t="s">
        <v>403</v>
      </c>
      <c r="T558" s="390">
        <v>0</v>
      </c>
      <c r="U558" s="391" t="s">
        <v>844</v>
      </c>
      <c r="V558" s="593"/>
      <c r="W558" s="594"/>
      <c r="X558" s="594"/>
      <c r="Y558" s="594"/>
      <c r="Z558" s="595"/>
    </row>
    <row r="559" spans="2:26" s="239" customFormat="1" ht="24" x14ac:dyDescent="0.25">
      <c r="B559" s="869">
        <v>340</v>
      </c>
      <c r="C559" s="666" t="s">
        <v>829</v>
      </c>
      <c r="D559" s="770" t="s">
        <v>636</v>
      </c>
      <c r="E559" s="767" t="s">
        <v>498</v>
      </c>
      <c r="F559" s="613" t="s">
        <v>85</v>
      </c>
      <c r="G559" s="666" t="s">
        <v>499</v>
      </c>
      <c r="H559" s="767">
        <v>1802</v>
      </c>
      <c r="I559" s="666">
        <v>74</v>
      </c>
      <c r="J559" s="666">
        <v>155</v>
      </c>
      <c r="K559" s="767">
        <v>6628</v>
      </c>
      <c r="L559" s="613" t="s">
        <v>853</v>
      </c>
      <c r="M559" s="684">
        <v>159733.51</v>
      </c>
      <c r="N559" s="684">
        <v>91693.75</v>
      </c>
      <c r="O559" s="681">
        <v>103415</v>
      </c>
      <c r="P559" s="681">
        <f>O559</f>
        <v>103415</v>
      </c>
      <c r="Q559" s="764"/>
      <c r="R559" s="389" t="s">
        <v>449</v>
      </c>
      <c r="S559" s="392" t="s">
        <v>255</v>
      </c>
      <c r="T559" s="390">
        <v>130000</v>
      </c>
      <c r="U559" s="391"/>
      <c r="V559" s="593"/>
      <c r="W559" s="594"/>
      <c r="X559" s="594"/>
      <c r="Y559" s="594"/>
      <c r="Z559" s="595"/>
    </row>
    <row r="560" spans="2:26" s="239" customFormat="1" ht="24" x14ac:dyDescent="0.25">
      <c r="B560" s="869"/>
      <c r="C560" s="666"/>
      <c r="D560" s="770"/>
      <c r="E560" s="767"/>
      <c r="F560" s="614"/>
      <c r="G560" s="666"/>
      <c r="H560" s="767"/>
      <c r="I560" s="666"/>
      <c r="J560" s="666"/>
      <c r="K560" s="767"/>
      <c r="L560" s="614"/>
      <c r="M560" s="684"/>
      <c r="N560" s="684"/>
      <c r="O560" s="682"/>
      <c r="P560" s="682"/>
      <c r="Q560" s="764"/>
      <c r="R560" s="389" t="s">
        <v>503</v>
      </c>
      <c r="S560" s="389" t="s">
        <v>403</v>
      </c>
      <c r="T560" s="390">
        <v>0</v>
      </c>
      <c r="U560" s="391" t="s">
        <v>844</v>
      </c>
      <c r="V560" s="593"/>
      <c r="W560" s="594"/>
      <c r="X560" s="594"/>
      <c r="Y560" s="594"/>
      <c r="Z560" s="595"/>
    </row>
    <row r="561" spans="2:26" s="239" customFormat="1" ht="24" x14ac:dyDescent="0.25">
      <c r="B561" s="869">
        <v>341</v>
      </c>
      <c r="C561" s="666" t="s">
        <v>829</v>
      </c>
      <c r="D561" s="770" t="s">
        <v>637</v>
      </c>
      <c r="E561" s="767" t="s">
        <v>498</v>
      </c>
      <c r="F561" s="613" t="s">
        <v>86</v>
      </c>
      <c r="G561" s="666" t="s">
        <v>499</v>
      </c>
      <c r="H561" s="767">
        <v>1802</v>
      </c>
      <c r="I561" s="666">
        <v>74</v>
      </c>
      <c r="J561" s="666">
        <v>169</v>
      </c>
      <c r="K561" s="767">
        <v>6635</v>
      </c>
      <c r="L561" s="613" t="s">
        <v>853</v>
      </c>
      <c r="M561" s="684">
        <v>159733.51</v>
      </c>
      <c r="N561" s="684">
        <v>140317.32</v>
      </c>
      <c r="O561" s="681">
        <v>103415</v>
      </c>
      <c r="P561" s="681">
        <f>O561</f>
        <v>103415</v>
      </c>
      <c r="Q561" s="764"/>
      <c r="R561" s="389" t="s">
        <v>449</v>
      </c>
      <c r="S561" s="392" t="s">
        <v>255</v>
      </c>
      <c r="T561" s="390">
        <v>196248</v>
      </c>
      <c r="U561" s="391"/>
      <c r="V561" s="593"/>
      <c r="W561" s="594"/>
      <c r="X561" s="594"/>
      <c r="Y561" s="594"/>
      <c r="Z561" s="595"/>
    </row>
    <row r="562" spans="2:26" s="239" customFormat="1" ht="24" x14ac:dyDescent="0.25">
      <c r="B562" s="869"/>
      <c r="C562" s="666"/>
      <c r="D562" s="770"/>
      <c r="E562" s="767"/>
      <c r="F562" s="614"/>
      <c r="G562" s="666"/>
      <c r="H562" s="767"/>
      <c r="I562" s="666"/>
      <c r="J562" s="666"/>
      <c r="K562" s="767"/>
      <c r="L562" s="614"/>
      <c r="M562" s="684"/>
      <c r="N562" s="684"/>
      <c r="O562" s="682"/>
      <c r="P562" s="682"/>
      <c r="Q562" s="764"/>
      <c r="R562" s="389" t="s">
        <v>503</v>
      </c>
      <c r="S562" s="389" t="s">
        <v>403</v>
      </c>
      <c r="T562" s="390">
        <v>0</v>
      </c>
      <c r="U562" s="391" t="s">
        <v>844</v>
      </c>
      <c r="V562" s="593"/>
      <c r="W562" s="594"/>
      <c r="X562" s="594"/>
      <c r="Y562" s="594"/>
      <c r="Z562" s="595"/>
    </row>
    <row r="563" spans="2:26" s="239" customFormat="1" ht="24" x14ac:dyDescent="0.25">
      <c r="B563" s="869">
        <v>342</v>
      </c>
      <c r="C563" s="666" t="s">
        <v>829</v>
      </c>
      <c r="D563" s="770" t="s">
        <v>638</v>
      </c>
      <c r="E563" s="767" t="s">
        <v>498</v>
      </c>
      <c r="F563" s="613" t="s">
        <v>87</v>
      </c>
      <c r="G563" s="666" t="s">
        <v>499</v>
      </c>
      <c r="H563" s="767">
        <v>1802</v>
      </c>
      <c r="I563" s="666">
        <v>74</v>
      </c>
      <c r="J563" s="666">
        <v>171</v>
      </c>
      <c r="K563" s="767">
        <v>6636</v>
      </c>
      <c r="L563" s="613" t="s">
        <v>853</v>
      </c>
      <c r="M563" s="684">
        <v>159733.51</v>
      </c>
      <c r="N563" s="684">
        <v>140317.32</v>
      </c>
      <c r="O563" s="681">
        <v>103415</v>
      </c>
      <c r="P563" s="681">
        <f>O563</f>
        <v>103415</v>
      </c>
      <c r="Q563" s="764"/>
      <c r="R563" s="389" t="s">
        <v>449</v>
      </c>
      <c r="S563" s="392" t="s">
        <v>255</v>
      </c>
      <c r="T563" s="390">
        <v>196248</v>
      </c>
      <c r="U563" s="391"/>
      <c r="V563" s="593"/>
      <c r="W563" s="594"/>
      <c r="X563" s="594"/>
      <c r="Y563" s="594"/>
      <c r="Z563" s="595"/>
    </row>
    <row r="564" spans="2:26" s="239" customFormat="1" ht="24" x14ac:dyDescent="0.25">
      <c r="B564" s="869"/>
      <c r="C564" s="666"/>
      <c r="D564" s="770"/>
      <c r="E564" s="767"/>
      <c r="F564" s="614"/>
      <c r="G564" s="666"/>
      <c r="H564" s="767"/>
      <c r="I564" s="666"/>
      <c r="J564" s="666"/>
      <c r="K564" s="767"/>
      <c r="L564" s="614"/>
      <c r="M564" s="684"/>
      <c r="N564" s="684"/>
      <c r="O564" s="682"/>
      <c r="P564" s="682"/>
      <c r="Q564" s="764"/>
      <c r="R564" s="389" t="s">
        <v>503</v>
      </c>
      <c r="S564" s="389" t="s">
        <v>403</v>
      </c>
      <c r="T564" s="390">
        <v>0</v>
      </c>
      <c r="U564" s="391" t="s">
        <v>844</v>
      </c>
      <c r="V564" s="593"/>
      <c r="W564" s="594"/>
      <c r="X564" s="594"/>
      <c r="Y564" s="594"/>
      <c r="Z564" s="595"/>
    </row>
    <row r="565" spans="2:26" s="239" customFormat="1" ht="24" x14ac:dyDescent="0.25">
      <c r="B565" s="869">
        <v>343</v>
      </c>
      <c r="C565" s="666" t="s">
        <v>829</v>
      </c>
      <c r="D565" s="770" t="s">
        <v>639</v>
      </c>
      <c r="E565" s="767" t="s">
        <v>498</v>
      </c>
      <c r="F565" s="613" t="s">
        <v>88</v>
      </c>
      <c r="G565" s="666" t="s">
        <v>499</v>
      </c>
      <c r="H565" s="767">
        <v>1802</v>
      </c>
      <c r="I565" s="666">
        <v>74</v>
      </c>
      <c r="J565" s="666">
        <v>173</v>
      </c>
      <c r="K565" s="767">
        <v>6637</v>
      </c>
      <c r="L565" s="613" t="s">
        <v>853</v>
      </c>
      <c r="M565" s="684">
        <v>159733.51</v>
      </c>
      <c r="N565" s="684">
        <v>140317.32</v>
      </c>
      <c r="O565" s="681">
        <v>103415</v>
      </c>
      <c r="P565" s="681">
        <f>O565</f>
        <v>103415</v>
      </c>
      <c r="Q565" s="764"/>
      <c r="R565" s="389" t="s">
        <v>449</v>
      </c>
      <c r="S565" s="392" t="s">
        <v>255</v>
      </c>
      <c r="T565" s="390">
        <v>196248</v>
      </c>
      <c r="U565" s="391"/>
      <c r="V565" s="593"/>
      <c r="W565" s="594"/>
      <c r="X565" s="594"/>
      <c r="Y565" s="594"/>
      <c r="Z565" s="595"/>
    </row>
    <row r="566" spans="2:26" s="239" customFormat="1" ht="24" x14ac:dyDescent="0.25">
      <c r="B566" s="869"/>
      <c r="C566" s="666"/>
      <c r="D566" s="770"/>
      <c r="E566" s="767"/>
      <c r="F566" s="614"/>
      <c r="G566" s="666"/>
      <c r="H566" s="767"/>
      <c r="I566" s="666"/>
      <c r="J566" s="666"/>
      <c r="K566" s="767"/>
      <c r="L566" s="614"/>
      <c r="M566" s="684"/>
      <c r="N566" s="684"/>
      <c r="O566" s="682"/>
      <c r="P566" s="682"/>
      <c r="Q566" s="764"/>
      <c r="R566" s="389" t="s">
        <v>503</v>
      </c>
      <c r="S566" s="389" t="s">
        <v>403</v>
      </c>
      <c r="T566" s="390">
        <v>0</v>
      </c>
      <c r="U566" s="391" t="s">
        <v>844</v>
      </c>
      <c r="V566" s="593"/>
      <c r="W566" s="594"/>
      <c r="X566" s="594"/>
      <c r="Y566" s="594"/>
      <c r="Z566" s="595"/>
    </row>
    <row r="567" spans="2:26" s="239" customFormat="1" ht="24" x14ac:dyDescent="0.25">
      <c r="B567" s="869">
        <v>344</v>
      </c>
      <c r="C567" s="666" t="s">
        <v>829</v>
      </c>
      <c r="D567" s="770" t="s">
        <v>640</v>
      </c>
      <c r="E567" s="767" t="s">
        <v>498</v>
      </c>
      <c r="F567" s="613" t="s">
        <v>89</v>
      </c>
      <c r="G567" s="666" t="s">
        <v>499</v>
      </c>
      <c r="H567" s="767">
        <v>1802</v>
      </c>
      <c r="I567" s="666">
        <v>74</v>
      </c>
      <c r="J567" s="666">
        <v>211</v>
      </c>
      <c r="K567" s="767">
        <v>6656</v>
      </c>
      <c r="L567" s="613" t="s">
        <v>853</v>
      </c>
      <c r="M567" s="684">
        <v>159733.51</v>
      </c>
      <c r="N567" s="684">
        <v>140317.32</v>
      </c>
      <c r="O567" s="681">
        <v>103415</v>
      </c>
      <c r="P567" s="681">
        <f>O567</f>
        <v>103415</v>
      </c>
      <c r="Q567" s="764"/>
      <c r="R567" s="389" t="s">
        <v>449</v>
      </c>
      <c r="S567" s="392" t="s">
        <v>255</v>
      </c>
      <c r="T567" s="390">
        <v>196248</v>
      </c>
      <c r="U567" s="391"/>
      <c r="V567" s="593"/>
      <c r="W567" s="594"/>
      <c r="X567" s="594"/>
      <c r="Y567" s="594"/>
      <c r="Z567" s="595"/>
    </row>
    <row r="568" spans="2:26" s="239" customFormat="1" ht="24" x14ac:dyDescent="0.25">
      <c r="B568" s="869"/>
      <c r="C568" s="666"/>
      <c r="D568" s="770"/>
      <c r="E568" s="767"/>
      <c r="F568" s="614"/>
      <c r="G568" s="666"/>
      <c r="H568" s="767"/>
      <c r="I568" s="666"/>
      <c r="J568" s="666"/>
      <c r="K568" s="767"/>
      <c r="L568" s="614"/>
      <c r="M568" s="684"/>
      <c r="N568" s="684"/>
      <c r="O568" s="682"/>
      <c r="P568" s="682"/>
      <c r="Q568" s="764"/>
      <c r="R568" s="389" t="s">
        <v>503</v>
      </c>
      <c r="S568" s="389" t="s">
        <v>403</v>
      </c>
      <c r="T568" s="390">
        <v>0</v>
      </c>
      <c r="U568" s="391" t="s">
        <v>844</v>
      </c>
      <c r="V568" s="593"/>
      <c r="W568" s="594"/>
      <c r="X568" s="594"/>
      <c r="Y568" s="594"/>
      <c r="Z568" s="595"/>
    </row>
    <row r="569" spans="2:26" s="239" customFormat="1" ht="24" x14ac:dyDescent="0.25">
      <c r="B569" s="869">
        <v>345</v>
      </c>
      <c r="C569" s="666" t="s">
        <v>829</v>
      </c>
      <c r="D569" s="770" t="s">
        <v>641</v>
      </c>
      <c r="E569" s="767" t="s">
        <v>498</v>
      </c>
      <c r="F569" s="613" t="s">
        <v>90</v>
      </c>
      <c r="G569" s="666" t="s">
        <v>499</v>
      </c>
      <c r="H569" s="767">
        <v>1803</v>
      </c>
      <c r="I569" s="666">
        <v>75</v>
      </c>
      <c r="J569" s="666">
        <v>3</v>
      </c>
      <c r="K569" s="767">
        <v>6665</v>
      </c>
      <c r="L569" s="613" t="s">
        <v>853</v>
      </c>
      <c r="M569" s="684">
        <v>159733.51</v>
      </c>
      <c r="N569" s="684">
        <v>140317.32</v>
      </c>
      <c r="O569" s="681">
        <v>103415</v>
      </c>
      <c r="P569" s="681">
        <f>O569</f>
        <v>103415</v>
      </c>
      <c r="Q569" s="764"/>
      <c r="R569" s="389" t="s">
        <v>449</v>
      </c>
      <c r="S569" s="392" t="s">
        <v>255</v>
      </c>
      <c r="T569" s="390">
        <v>196248</v>
      </c>
      <c r="U569" s="391"/>
      <c r="V569" s="593"/>
      <c r="W569" s="594"/>
      <c r="X569" s="594"/>
      <c r="Y569" s="594"/>
      <c r="Z569" s="595"/>
    </row>
    <row r="570" spans="2:26" s="239" customFormat="1" ht="24" x14ac:dyDescent="0.25">
      <c r="B570" s="869"/>
      <c r="C570" s="666"/>
      <c r="D570" s="770"/>
      <c r="E570" s="767"/>
      <c r="F570" s="614"/>
      <c r="G570" s="666"/>
      <c r="H570" s="767"/>
      <c r="I570" s="666"/>
      <c r="J570" s="666"/>
      <c r="K570" s="767"/>
      <c r="L570" s="614"/>
      <c r="M570" s="684"/>
      <c r="N570" s="684"/>
      <c r="O570" s="682"/>
      <c r="P570" s="682"/>
      <c r="Q570" s="764"/>
      <c r="R570" s="389" t="s">
        <v>503</v>
      </c>
      <c r="S570" s="389" t="s">
        <v>403</v>
      </c>
      <c r="T570" s="390">
        <v>0</v>
      </c>
      <c r="U570" s="391" t="s">
        <v>844</v>
      </c>
      <c r="V570" s="593"/>
      <c r="W570" s="594"/>
      <c r="X570" s="594"/>
      <c r="Y570" s="594"/>
      <c r="Z570" s="595"/>
    </row>
    <row r="571" spans="2:26" s="239" customFormat="1" ht="24" x14ac:dyDescent="0.25">
      <c r="B571" s="869">
        <v>346</v>
      </c>
      <c r="C571" s="666" t="s">
        <v>829</v>
      </c>
      <c r="D571" s="770" t="s">
        <v>642</v>
      </c>
      <c r="E571" s="767" t="s">
        <v>498</v>
      </c>
      <c r="F571" s="613" t="s">
        <v>91</v>
      </c>
      <c r="G571" s="666" t="s">
        <v>499</v>
      </c>
      <c r="H571" s="767">
        <v>1803</v>
      </c>
      <c r="I571" s="666">
        <v>75</v>
      </c>
      <c r="J571" s="666">
        <v>5</v>
      </c>
      <c r="K571" s="767">
        <v>6666</v>
      </c>
      <c r="L571" s="613" t="s">
        <v>853</v>
      </c>
      <c r="M571" s="684">
        <v>159733.51</v>
      </c>
      <c r="N571" s="684">
        <v>140317.32</v>
      </c>
      <c r="O571" s="681">
        <v>103415</v>
      </c>
      <c r="P571" s="681">
        <f>O571</f>
        <v>103415</v>
      </c>
      <c r="Q571" s="764"/>
      <c r="R571" s="389" t="s">
        <v>449</v>
      </c>
      <c r="S571" s="392" t="s">
        <v>255</v>
      </c>
      <c r="T571" s="390">
        <v>196248</v>
      </c>
      <c r="U571" s="391"/>
      <c r="V571" s="593"/>
      <c r="W571" s="594"/>
      <c r="X571" s="594"/>
      <c r="Y571" s="594"/>
      <c r="Z571" s="595"/>
    </row>
    <row r="572" spans="2:26" s="239" customFormat="1" ht="24" x14ac:dyDescent="0.25">
      <c r="B572" s="869"/>
      <c r="C572" s="666"/>
      <c r="D572" s="770"/>
      <c r="E572" s="767"/>
      <c r="F572" s="614"/>
      <c r="G572" s="666"/>
      <c r="H572" s="767"/>
      <c r="I572" s="666"/>
      <c r="J572" s="666"/>
      <c r="K572" s="767"/>
      <c r="L572" s="614"/>
      <c r="M572" s="684"/>
      <c r="N572" s="684"/>
      <c r="O572" s="682"/>
      <c r="P572" s="682"/>
      <c r="Q572" s="764"/>
      <c r="R572" s="389" t="s">
        <v>503</v>
      </c>
      <c r="S572" s="389" t="s">
        <v>403</v>
      </c>
      <c r="T572" s="390">
        <v>0</v>
      </c>
      <c r="U572" s="391" t="s">
        <v>844</v>
      </c>
      <c r="V572" s="593"/>
      <c r="W572" s="594"/>
      <c r="X572" s="594"/>
      <c r="Y572" s="594"/>
      <c r="Z572" s="595"/>
    </row>
    <row r="573" spans="2:26" s="239" customFormat="1" ht="24" x14ac:dyDescent="0.25">
      <c r="B573" s="869">
        <v>347</v>
      </c>
      <c r="C573" s="666" t="s">
        <v>829</v>
      </c>
      <c r="D573" s="770" t="s">
        <v>643</v>
      </c>
      <c r="E573" s="767" t="s">
        <v>498</v>
      </c>
      <c r="F573" s="613" t="s">
        <v>92</v>
      </c>
      <c r="G573" s="666" t="s">
        <v>499</v>
      </c>
      <c r="H573" s="767">
        <v>1803</v>
      </c>
      <c r="I573" s="666">
        <v>75</v>
      </c>
      <c r="J573" s="666">
        <v>7</v>
      </c>
      <c r="K573" s="767">
        <v>6667</v>
      </c>
      <c r="L573" s="613" t="s">
        <v>853</v>
      </c>
      <c r="M573" s="684">
        <v>159733.51</v>
      </c>
      <c r="N573" s="684">
        <v>140317.32</v>
      </c>
      <c r="O573" s="681">
        <v>103415</v>
      </c>
      <c r="P573" s="681">
        <f>O573</f>
        <v>103415</v>
      </c>
      <c r="Q573" s="764"/>
      <c r="R573" s="389" t="s">
        <v>449</v>
      </c>
      <c r="S573" s="392" t="s">
        <v>255</v>
      </c>
      <c r="T573" s="390">
        <v>196248</v>
      </c>
      <c r="U573" s="391"/>
      <c r="V573" s="593"/>
      <c r="W573" s="594"/>
      <c r="X573" s="594"/>
      <c r="Y573" s="594"/>
      <c r="Z573" s="595"/>
    </row>
    <row r="574" spans="2:26" s="239" customFormat="1" ht="24" x14ac:dyDescent="0.25">
      <c r="B574" s="869"/>
      <c r="C574" s="666"/>
      <c r="D574" s="770"/>
      <c r="E574" s="767"/>
      <c r="F574" s="614"/>
      <c r="G574" s="666"/>
      <c r="H574" s="767"/>
      <c r="I574" s="666"/>
      <c r="J574" s="666"/>
      <c r="K574" s="767"/>
      <c r="L574" s="614"/>
      <c r="M574" s="684"/>
      <c r="N574" s="684"/>
      <c r="O574" s="682"/>
      <c r="P574" s="682"/>
      <c r="Q574" s="764"/>
      <c r="R574" s="389" t="s">
        <v>503</v>
      </c>
      <c r="S574" s="389" t="s">
        <v>403</v>
      </c>
      <c r="T574" s="390">
        <v>0</v>
      </c>
      <c r="U574" s="391" t="s">
        <v>844</v>
      </c>
      <c r="V574" s="593"/>
      <c r="W574" s="594"/>
      <c r="X574" s="594"/>
      <c r="Y574" s="594"/>
      <c r="Z574" s="595"/>
    </row>
    <row r="575" spans="2:26" s="239" customFormat="1" ht="24" x14ac:dyDescent="0.25">
      <c r="B575" s="869">
        <v>348</v>
      </c>
      <c r="C575" s="666" t="s">
        <v>829</v>
      </c>
      <c r="D575" s="770" t="s">
        <v>644</v>
      </c>
      <c r="E575" s="767" t="s">
        <v>498</v>
      </c>
      <c r="F575" s="613" t="s">
        <v>93</v>
      </c>
      <c r="G575" s="666" t="s">
        <v>499</v>
      </c>
      <c r="H575" s="767">
        <v>1803</v>
      </c>
      <c r="I575" s="666">
        <v>75</v>
      </c>
      <c r="J575" s="666">
        <v>9</v>
      </c>
      <c r="K575" s="767">
        <v>6668</v>
      </c>
      <c r="L575" s="613" t="s">
        <v>853</v>
      </c>
      <c r="M575" s="684">
        <v>159733.51</v>
      </c>
      <c r="N575" s="684">
        <v>140317.32</v>
      </c>
      <c r="O575" s="681">
        <v>103415</v>
      </c>
      <c r="P575" s="681">
        <f>O575</f>
        <v>103415</v>
      </c>
      <c r="Q575" s="764"/>
      <c r="R575" s="389" t="s">
        <v>449</v>
      </c>
      <c r="S575" s="392" t="s">
        <v>255</v>
      </c>
      <c r="T575" s="390">
        <v>196248</v>
      </c>
      <c r="U575" s="391"/>
      <c r="V575" s="593"/>
      <c r="W575" s="594"/>
      <c r="X575" s="594"/>
      <c r="Y575" s="594"/>
      <c r="Z575" s="595"/>
    </row>
    <row r="576" spans="2:26" s="239" customFormat="1" ht="24" x14ac:dyDescent="0.25">
      <c r="B576" s="869"/>
      <c r="C576" s="666"/>
      <c r="D576" s="770"/>
      <c r="E576" s="767"/>
      <c r="F576" s="614"/>
      <c r="G576" s="666"/>
      <c r="H576" s="767"/>
      <c r="I576" s="666"/>
      <c r="J576" s="666"/>
      <c r="K576" s="767"/>
      <c r="L576" s="614"/>
      <c r="M576" s="684"/>
      <c r="N576" s="684"/>
      <c r="O576" s="682"/>
      <c r="P576" s="682"/>
      <c r="Q576" s="764"/>
      <c r="R576" s="389" t="s">
        <v>503</v>
      </c>
      <c r="S576" s="389" t="s">
        <v>403</v>
      </c>
      <c r="T576" s="390">
        <v>0</v>
      </c>
      <c r="U576" s="391" t="s">
        <v>844</v>
      </c>
      <c r="V576" s="593"/>
      <c r="W576" s="594"/>
      <c r="X576" s="594"/>
      <c r="Y576" s="594"/>
      <c r="Z576" s="595"/>
    </row>
    <row r="577" spans="2:26" s="239" customFormat="1" ht="24" x14ac:dyDescent="0.25">
      <c r="B577" s="869">
        <v>349</v>
      </c>
      <c r="C577" s="666" t="s">
        <v>829</v>
      </c>
      <c r="D577" s="770" t="s">
        <v>645</v>
      </c>
      <c r="E577" s="767" t="s">
        <v>498</v>
      </c>
      <c r="F577" s="613" t="s">
        <v>94</v>
      </c>
      <c r="G577" s="666" t="s">
        <v>499</v>
      </c>
      <c r="H577" s="767">
        <v>1803</v>
      </c>
      <c r="I577" s="666">
        <v>75</v>
      </c>
      <c r="J577" s="666">
        <v>11</v>
      </c>
      <c r="K577" s="767">
        <v>6669</v>
      </c>
      <c r="L577" s="613" t="s">
        <v>853</v>
      </c>
      <c r="M577" s="684">
        <v>159733.51</v>
      </c>
      <c r="N577" s="684">
        <v>140317.32</v>
      </c>
      <c r="O577" s="681">
        <v>103415</v>
      </c>
      <c r="P577" s="681">
        <f>O577</f>
        <v>103415</v>
      </c>
      <c r="Q577" s="764"/>
      <c r="R577" s="389" t="s">
        <v>449</v>
      </c>
      <c r="S577" s="392" t="s">
        <v>255</v>
      </c>
      <c r="T577" s="390">
        <v>196248</v>
      </c>
      <c r="U577" s="391"/>
      <c r="V577" s="593"/>
      <c r="W577" s="594"/>
      <c r="X577" s="594"/>
      <c r="Y577" s="594"/>
      <c r="Z577" s="595"/>
    </row>
    <row r="578" spans="2:26" s="239" customFormat="1" ht="24" x14ac:dyDescent="0.25">
      <c r="B578" s="869"/>
      <c r="C578" s="666"/>
      <c r="D578" s="770"/>
      <c r="E578" s="767"/>
      <c r="F578" s="614"/>
      <c r="G578" s="666"/>
      <c r="H578" s="767"/>
      <c r="I578" s="666"/>
      <c r="J578" s="666"/>
      <c r="K578" s="767"/>
      <c r="L578" s="614"/>
      <c r="M578" s="684"/>
      <c r="N578" s="684"/>
      <c r="O578" s="682"/>
      <c r="P578" s="682"/>
      <c r="Q578" s="764"/>
      <c r="R578" s="389" t="s">
        <v>503</v>
      </c>
      <c r="S578" s="389" t="s">
        <v>403</v>
      </c>
      <c r="T578" s="390">
        <v>0</v>
      </c>
      <c r="U578" s="391" t="s">
        <v>844</v>
      </c>
      <c r="V578" s="593"/>
      <c r="W578" s="594"/>
      <c r="X578" s="594"/>
      <c r="Y578" s="594"/>
      <c r="Z578" s="595"/>
    </row>
    <row r="579" spans="2:26" s="239" customFormat="1" ht="24" x14ac:dyDescent="0.25">
      <c r="B579" s="869">
        <v>350</v>
      </c>
      <c r="C579" s="666" t="s">
        <v>829</v>
      </c>
      <c r="D579" s="770" t="s">
        <v>646</v>
      </c>
      <c r="E579" s="767" t="s">
        <v>498</v>
      </c>
      <c r="F579" s="613" t="s">
        <v>95</v>
      </c>
      <c r="G579" s="666" t="s">
        <v>499</v>
      </c>
      <c r="H579" s="767">
        <v>1803</v>
      </c>
      <c r="I579" s="666">
        <v>75</v>
      </c>
      <c r="J579" s="666">
        <v>13</v>
      </c>
      <c r="K579" s="767">
        <v>6670</v>
      </c>
      <c r="L579" s="613" t="s">
        <v>853</v>
      </c>
      <c r="M579" s="684">
        <v>159733.51</v>
      </c>
      <c r="N579" s="684">
        <v>140317.32</v>
      </c>
      <c r="O579" s="681">
        <v>103415</v>
      </c>
      <c r="P579" s="681">
        <f>O579</f>
        <v>103415</v>
      </c>
      <c r="Q579" s="764"/>
      <c r="R579" s="389" t="s">
        <v>449</v>
      </c>
      <c r="S579" s="392" t="s">
        <v>255</v>
      </c>
      <c r="T579" s="390">
        <v>196248</v>
      </c>
      <c r="U579" s="391"/>
      <c r="V579" s="593"/>
      <c r="W579" s="594"/>
      <c r="X579" s="594"/>
      <c r="Y579" s="594"/>
      <c r="Z579" s="595"/>
    </row>
    <row r="580" spans="2:26" s="239" customFormat="1" ht="24" x14ac:dyDescent="0.25">
      <c r="B580" s="869"/>
      <c r="C580" s="666"/>
      <c r="D580" s="770"/>
      <c r="E580" s="767"/>
      <c r="F580" s="614"/>
      <c r="G580" s="666"/>
      <c r="H580" s="767"/>
      <c r="I580" s="666"/>
      <c r="J580" s="666"/>
      <c r="K580" s="767"/>
      <c r="L580" s="614"/>
      <c r="M580" s="684"/>
      <c r="N580" s="684"/>
      <c r="O580" s="682"/>
      <c r="P580" s="682"/>
      <c r="Q580" s="764"/>
      <c r="R580" s="389" t="s">
        <v>503</v>
      </c>
      <c r="S580" s="389" t="s">
        <v>403</v>
      </c>
      <c r="T580" s="390">
        <v>0</v>
      </c>
      <c r="U580" s="391" t="s">
        <v>844</v>
      </c>
      <c r="V580" s="593"/>
      <c r="W580" s="594"/>
      <c r="X580" s="594"/>
      <c r="Y580" s="594"/>
      <c r="Z580" s="595"/>
    </row>
    <row r="581" spans="2:26" s="239" customFormat="1" ht="24" x14ac:dyDescent="0.25">
      <c r="B581" s="869">
        <v>351</v>
      </c>
      <c r="C581" s="666" t="s">
        <v>829</v>
      </c>
      <c r="D581" s="770" t="s">
        <v>647</v>
      </c>
      <c r="E581" s="767" t="s">
        <v>498</v>
      </c>
      <c r="F581" s="613" t="s">
        <v>96</v>
      </c>
      <c r="G581" s="666" t="s">
        <v>499</v>
      </c>
      <c r="H581" s="767">
        <v>1803</v>
      </c>
      <c r="I581" s="666">
        <v>75</v>
      </c>
      <c r="J581" s="666">
        <v>15</v>
      </c>
      <c r="K581" s="767">
        <v>6671</v>
      </c>
      <c r="L581" s="613" t="s">
        <v>853</v>
      </c>
      <c r="M581" s="684">
        <v>159733.51</v>
      </c>
      <c r="N581" s="684">
        <v>140317.32</v>
      </c>
      <c r="O581" s="681">
        <v>103415</v>
      </c>
      <c r="P581" s="681">
        <f>O581</f>
        <v>103415</v>
      </c>
      <c r="Q581" s="764"/>
      <c r="R581" s="389" t="s">
        <v>449</v>
      </c>
      <c r="S581" s="392" t="s">
        <v>255</v>
      </c>
      <c r="T581" s="390">
        <v>196248</v>
      </c>
      <c r="U581" s="391"/>
      <c r="V581" s="593"/>
      <c r="W581" s="594"/>
      <c r="X581" s="594"/>
      <c r="Y581" s="594"/>
      <c r="Z581" s="595"/>
    </row>
    <row r="582" spans="2:26" s="239" customFormat="1" ht="24" x14ac:dyDescent="0.25">
      <c r="B582" s="869"/>
      <c r="C582" s="666"/>
      <c r="D582" s="770"/>
      <c r="E582" s="767"/>
      <c r="F582" s="614"/>
      <c r="G582" s="666"/>
      <c r="H582" s="767"/>
      <c r="I582" s="666"/>
      <c r="J582" s="666"/>
      <c r="K582" s="767"/>
      <c r="L582" s="614"/>
      <c r="M582" s="684"/>
      <c r="N582" s="684"/>
      <c r="O582" s="682"/>
      <c r="P582" s="682"/>
      <c r="Q582" s="764"/>
      <c r="R582" s="389" t="s">
        <v>503</v>
      </c>
      <c r="S582" s="389" t="s">
        <v>403</v>
      </c>
      <c r="T582" s="390">
        <v>0</v>
      </c>
      <c r="U582" s="391" t="s">
        <v>844</v>
      </c>
      <c r="V582" s="593"/>
      <c r="W582" s="594"/>
      <c r="X582" s="594"/>
      <c r="Y582" s="594"/>
      <c r="Z582" s="595"/>
    </row>
    <row r="583" spans="2:26" s="239" customFormat="1" ht="24" x14ac:dyDescent="0.25">
      <c r="B583" s="869">
        <v>352</v>
      </c>
      <c r="C583" s="666" t="s">
        <v>829</v>
      </c>
      <c r="D583" s="770" t="s">
        <v>648</v>
      </c>
      <c r="E583" s="767" t="s">
        <v>498</v>
      </c>
      <c r="F583" s="613" t="s">
        <v>97</v>
      </c>
      <c r="G583" s="666" t="s">
        <v>499</v>
      </c>
      <c r="H583" s="767">
        <v>1803</v>
      </c>
      <c r="I583" s="666">
        <v>75</v>
      </c>
      <c r="J583" s="666">
        <v>17</v>
      </c>
      <c r="K583" s="767">
        <v>6672</v>
      </c>
      <c r="L583" s="613" t="s">
        <v>853</v>
      </c>
      <c r="M583" s="684">
        <v>159733.51</v>
      </c>
      <c r="N583" s="684">
        <v>140317.32</v>
      </c>
      <c r="O583" s="681">
        <v>103415</v>
      </c>
      <c r="P583" s="681">
        <f>O583</f>
        <v>103415</v>
      </c>
      <c r="Q583" s="764"/>
      <c r="R583" s="389" t="s">
        <v>449</v>
      </c>
      <c r="S583" s="392" t="s">
        <v>255</v>
      </c>
      <c r="T583" s="390">
        <v>196248</v>
      </c>
      <c r="U583" s="391"/>
      <c r="V583" s="593"/>
      <c r="W583" s="594"/>
      <c r="X583" s="594"/>
      <c r="Y583" s="594"/>
      <c r="Z583" s="595"/>
    </row>
    <row r="584" spans="2:26" s="239" customFormat="1" ht="24" x14ac:dyDescent="0.25">
      <c r="B584" s="869"/>
      <c r="C584" s="666"/>
      <c r="D584" s="770"/>
      <c r="E584" s="767"/>
      <c r="F584" s="614"/>
      <c r="G584" s="666"/>
      <c r="H584" s="767"/>
      <c r="I584" s="666"/>
      <c r="J584" s="666"/>
      <c r="K584" s="767"/>
      <c r="L584" s="614"/>
      <c r="M584" s="684"/>
      <c r="N584" s="684"/>
      <c r="O584" s="682"/>
      <c r="P584" s="682"/>
      <c r="Q584" s="764"/>
      <c r="R584" s="389" t="s">
        <v>503</v>
      </c>
      <c r="S584" s="389" t="s">
        <v>403</v>
      </c>
      <c r="T584" s="390">
        <v>0</v>
      </c>
      <c r="U584" s="391" t="s">
        <v>844</v>
      </c>
      <c r="V584" s="593"/>
      <c r="W584" s="594"/>
      <c r="X584" s="594"/>
      <c r="Y584" s="594"/>
      <c r="Z584" s="595"/>
    </row>
    <row r="585" spans="2:26" s="239" customFormat="1" ht="24" x14ac:dyDescent="0.25">
      <c r="B585" s="869">
        <v>353</v>
      </c>
      <c r="C585" s="666" t="s">
        <v>829</v>
      </c>
      <c r="D585" s="770" t="s">
        <v>649</v>
      </c>
      <c r="E585" s="767" t="s">
        <v>498</v>
      </c>
      <c r="F585" s="613" t="s">
        <v>98</v>
      </c>
      <c r="G585" s="666" t="s">
        <v>499</v>
      </c>
      <c r="H585" s="767">
        <v>1803</v>
      </c>
      <c r="I585" s="666">
        <v>75</v>
      </c>
      <c r="J585" s="666">
        <v>19</v>
      </c>
      <c r="K585" s="767">
        <v>6673</v>
      </c>
      <c r="L585" s="767" t="s">
        <v>853</v>
      </c>
      <c r="M585" s="684">
        <v>159733.51</v>
      </c>
      <c r="N585" s="684">
        <v>140317.32</v>
      </c>
      <c r="O585" s="681">
        <v>103415</v>
      </c>
      <c r="P585" s="684">
        <f>O585</f>
        <v>103415</v>
      </c>
      <c r="Q585" s="764"/>
      <c r="R585" s="389" t="s">
        <v>449</v>
      </c>
      <c r="S585" s="392" t="s">
        <v>255</v>
      </c>
      <c r="T585" s="390">
        <v>196248</v>
      </c>
      <c r="U585" s="391"/>
      <c r="V585" s="593"/>
      <c r="W585" s="594"/>
      <c r="X585" s="594"/>
      <c r="Y585" s="594"/>
      <c r="Z585" s="595"/>
    </row>
    <row r="586" spans="2:26" s="239" customFormat="1" ht="24" x14ac:dyDescent="0.25">
      <c r="B586" s="869"/>
      <c r="C586" s="666"/>
      <c r="D586" s="770"/>
      <c r="E586" s="767"/>
      <c r="F586" s="614"/>
      <c r="G586" s="666"/>
      <c r="H586" s="767"/>
      <c r="I586" s="666"/>
      <c r="J586" s="666"/>
      <c r="K586" s="767"/>
      <c r="L586" s="767"/>
      <c r="M586" s="684"/>
      <c r="N586" s="684"/>
      <c r="O586" s="682"/>
      <c r="P586" s="684"/>
      <c r="Q586" s="764"/>
      <c r="R586" s="389" t="s">
        <v>503</v>
      </c>
      <c r="S586" s="389" t="s">
        <v>403</v>
      </c>
      <c r="T586" s="390">
        <v>0</v>
      </c>
      <c r="U586" s="391" t="s">
        <v>844</v>
      </c>
      <c r="V586" s="593"/>
      <c r="W586" s="594"/>
      <c r="X586" s="594"/>
      <c r="Y586" s="594"/>
      <c r="Z586" s="595"/>
    </row>
    <row r="587" spans="2:26" s="239" customFormat="1" ht="24" x14ac:dyDescent="0.25">
      <c r="B587" s="869">
        <v>354</v>
      </c>
      <c r="C587" s="666" t="s">
        <v>829</v>
      </c>
      <c r="D587" s="770" t="s">
        <v>650</v>
      </c>
      <c r="E587" s="767" t="s">
        <v>498</v>
      </c>
      <c r="F587" s="613" t="s">
        <v>99</v>
      </c>
      <c r="G587" s="666" t="s">
        <v>499</v>
      </c>
      <c r="H587" s="767">
        <v>1803</v>
      </c>
      <c r="I587" s="666">
        <v>75</v>
      </c>
      <c r="J587" s="666">
        <v>21</v>
      </c>
      <c r="K587" s="767">
        <v>6674</v>
      </c>
      <c r="L587" s="613" t="s">
        <v>853</v>
      </c>
      <c r="M587" s="684">
        <v>159733.51</v>
      </c>
      <c r="N587" s="684">
        <v>140317.32</v>
      </c>
      <c r="O587" s="681">
        <v>103415</v>
      </c>
      <c r="P587" s="681">
        <f>O587</f>
        <v>103415</v>
      </c>
      <c r="Q587" s="764"/>
      <c r="R587" s="389" t="s">
        <v>449</v>
      </c>
      <c r="S587" s="392" t="s">
        <v>255</v>
      </c>
      <c r="T587" s="390">
        <v>196248</v>
      </c>
      <c r="U587" s="391"/>
      <c r="V587" s="593"/>
      <c r="W587" s="594"/>
      <c r="X587" s="594"/>
      <c r="Y587" s="594"/>
      <c r="Z587" s="595"/>
    </row>
    <row r="588" spans="2:26" s="239" customFormat="1" ht="24" x14ac:dyDescent="0.25">
      <c r="B588" s="869"/>
      <c r="C588" s="666"/>
      <c r="D588" s="770"/>
      <c r="E588" s="767"/>
      <c r="F588" s="614"/>
      <c r="G588" s="666"/>
      <c r="H588" s="767"/>
      <c r="I588" s="666"/>
      <c r="J588" s="666"/>
      <c r="K588" s="767"/>
      <c r="L588" s="614"/>
      <c r="M588" s="684"/>
      <c r="N588" s="684"/>
      <c r="O588" s="682"/>
      <c r="P588" s="682"/>
      <c r="Q588" s="764"/>
      <c r="R588" s="389" t="s">
        <v>503</v>
      </c>
      <c r="S588" s="389" t="s">
        <v>403</v>
      </c>
      <c r="T588" s="390">
        <v>0</v>
      </c>
      <c r="U588" s="391" t="s">
        <v>844</v>
      </c>
      <c r="V588" s="593"/>
      <c r="W588" s="594"/>
      <c r="X588" s="594"/>
      <c r="Y588" s="594"/>
      <c r="Z588" s="595"/>
    </row>
    <row r="589" spans="2:26" s="239" customFormat="1" ht="24" x14ac:dyDescent="0.25">
      <c r="B589" s="869">
        <v>355</v>
      </c>
      <c r="C589" s="666" t="s">
        <v>829</v>
      </c>
      <c r="D589" s="770" t="s">
        <v>651</v>
      </c>
      <c r="E589" s="767" t="s">
        <v>498</v>
      </c>
      <c r="F589" s="613" t="s">
        <v>100</v>
      </c>
      <c r="G589" s="666" t="s">
        <v>499</v>
      </c>
      <c r="H589" s="767">
        <v>1803</v>
      </c>
      <c r="I589" s="666">
        <v>75</v>
      </c>
      <c r="J589" s="666">
        <v>67</v>
      </c>
      <c r="K589" s="767">
        <v>6697</v>
      </c>
      <c r="L589" s="613" t="s">
        <v>853</v>
      </c>
      <c r="M589" s="684">
        <v>154088.04</v>
      </c>
      <c r="N589" s="684">
        <v>137691.84</v>
      </c>
      <c r="O589" s="681">
        <v>101480</v>
      </c>
      <c r="P589" s="681">
        <f>O589</f>
        <v>101480</v>
      </c>
      <c r="Q589" s="764"/>
      <c r="R589" s="389" t="s">
        <v>449</v>
      </c>
      <c r="S589" s="392" t="s">
        <v>255</v>
      </c>
      <c r="T589" s="390">
        <v>192576</v>
      </c>
      <c r="U589" s="391"/>
      <c r="V589" s="593"/>
      <c r="W589" s="594"/>
      <c r="X589" s="594"/>
      <c r="Y589" s="594"/>
      <c r="Z589" s="595"/>
    </row>
    <row r="590" spans="2:26" s="239" customFormat="1" ht="24" x14ac:dyDescent="0.25">
      <c r="B590" s="869"/>
      <c r="C590" s="666"/>
      <c r="D590" s="770"/>
      <c r="E590" s="767"/>
      <c r="F590" s="614"/>
      <c r="G590" s="666"/>
      <c r="H590" s="767"/>
      <c r="I590" s="666"/>
      <c r="J590" s="666"/>
      <c r="K590" s="767"/>
      <c r="L590" s="614"/>
      <c r="M590" s="684"/>
      <c r="N590" s="684"/>
      <c r="O590" s="682"/>
      <c r="P590" s="682"/>
      <c r="Q590" s="764"/>
      <c r="R590" s="389" t="s">
        <v>503</v>
      </c>
      <c r="S590" s="389" t="s">
        <v>403</v>
      </c>
      <c r="T590" s="390">
        <v>0</v>
      </c>
      <c r="U590" s="391" t="s">
        <v>844</v>
      </c>
      <c r="V590" s="593"/>
      <c r="W590" s="594"/>
      <c r="X590" s="594"/>
      <c r="Y590" s="594"/>
      <c r="Z590" s="595"/>
    </row>
    <row r="591" spans="2:26" s="239" customFormat="1" ht="24" x14ac:dyDescent="0.25">
      <c r="B591" s="869">
        <v>356</v>
      </c>
      <c r="C591" s="666" t="s">
        <v>829</v>
      </c>
      <c r="D591" s="770" t="s">
        <v>652</v>
      </c>
      <c r="E591" s="767" t="s">
        <v>498</v>
      </c>
      <c r="F591" s="613" t="s">
        <v>101</v>
      </c>
      <c r="G591" s="666" t="s">
        <v>499</v>
      </c>
      <c r="H591" s="767">
        <v>1803</v>
      </c>
      <c r="I591" s="666">
        <v>75</v>
      </c>
      <c r="J591" s="666">
        <v>69</v>
      </c>
      <c r="K591" s="767">
        <v>6698</v>
      </c>
      <c r="L591" s="613" t="s">
        <v>853</v>
      </c>
      <c r="M591" s="684">
        <v>159733.51</v>
      </c>
      <c r="N591" s="684">
        <v>140317.32</v>
      </c>
      <c r="O591" s="681">
        <v>103415</v>
      </c>
      <c r="P591" s="681">
        <f>O591</f>
        <v>103415</v>
      </c>
      <c r="Q591" s="764"/>
      <c r="R591" s="389" t="s">
        <v>449</v>
      </c>
      <c r="S591" s="392" t="s">
        <v>255</v>
      </c>
      <c r="T591" s="390">
        <v>196248</v>
      </c>
      <c r="U591" s="391"/>
      <c r="V591" s="593"/>
      <c r="W591" s="594"/>
      <c r="X591" s="594"/>
      <c r="Y591" s="594"/>
      <c r="Z591" s="595"/>
    </row>
    <row r="592" spans="2:26" s="239" customFormat="1" ht="24" x14ac:dyDescent="0.25">
      <c r="B592" s="869"/>
      <c r="C592" s="666"/>
      <c r="D592" s="770"/>
      <c r="E592" s="767"/>
      <c r="F592" s="614"/>
      <c r="G592" s="666"/>
      <c r="H592" s="767"/>
      <c r="I592" s="666"/>
      <c r="J592" s="666"/>
      <c r="K592" s="767"/>
      <c r="L592" s="614"/>
      <c r="M592" s="684"/>
      <c r="N592" s="684"/>
      <c r="O592" s="682"/>
      <c r="P592" s="682"/>
      <c r="Q592" s="764"/>
      <c r="R592" s="389" t="s">
        <v>503</v>
      </c>
      <c r="S592" s="389" t="s">
        <v>403</v>
      </c>
      <c r="T592" s="390">
        <v>0</v>
      </c>
      <c r="U592" s="391" t="s">
        <v>844</v>
      </c>
      <c r="V592" s="593"/>
      <c r="W592" s="594"/>
      <c r="X592" s="594"/>
      <c r="Y592" s="594"/>
      <c r="Z592" s="595"/>
    </row>
    <row r="593" spans="2:26" s="239" customFormat="1" ht="24" x14ac:dyDescent="0.25">
      <c r="B593" s="869">
        <v>357</v>
      </c>
      <c r="C593" s="666" t="s">
        <v>829</v>
      </c>
      <c r="D593" s="770" t="s">
        <v>653</v>
      </c>
      <c r="E593" s="767" t="s">
        <v>498</v>
      </c>
      <c r="F593" s="613" t="s">
        <v>102</v>
      </c>
      <c r="G593" s="666" t="s">
        <v>499</v>
      </c>
      <c r="H593" s="767">
        <v>1803</v>
      </c>
      <c r="I593" s="666">
        <v>75</v>
      </c>
      <c r="J593" s="666">
        <v>71</v>
      </c>
      <c r="K593" s="767">
        <v>6699</v>
      </c>
      <c r="L593" s="613" t="s">
        <v>853</v>
      </c>
      <c r="M593" s="684">
        <v>159733.51</v>
      </c>
      <c r="N593" s="684">
        <v>140317.32</v>
      </c>
      <c r="O593" s="681">
        <v>103415</v>
      </c>
      <c r="P593" s="681">
        <f>O593</f>
        <v>103415</v>
      </c>
      <c r="Q593" s="764"/>
      <c r="R593" s="389" t="s">
        <v>449</v>
      </c>
      <c r="S593" s="392" t="s">
        <v>255</v>
      </c>
      <c r="T593" s="390">
        <v>196248</v>
      </c>
      <c r="U593" s="391"/>
      <c r="V593" s="593"/>
      <c r="W593" s="594"/>
      <c r="X593" s="594"/>
      <c r="Y593" s="594"/>
      <c r="Z593" s="595"/>
    </row>
    <row r="594" spans="2:26" s="239" customFormat="1" ht="24" x14ac:dyDescent="0.25">
      <c r="B594" s="869"/>
      <c r="C594" s="666"/>
      <c r="D594" s="770"/>
      <c r="E594" s="767"/>
      <c r="F594" s="614"/>
      <c r="G594" s="666"/>
      <c r="H594" s="767"/>
      <c r="I594" s="666"/>
      <c r="J594" s="666"/>
      <c r="K594" s="767"/>
      <c r="L594" s="614"/>
      <c r="M594" s="684"/>
      <c r="N594" s="684"/>
      <c r="O594" s="682"/>
      <c r="P594" s="682"/>
      <c r="Q594" s="764"/>
      <c r="R594" s="389" t="s">
        <v>503</v>
      </c>
      <c r="S594" s="389" t="s">
        <v>403</v>
      </c>
      <c r="T594" s="390">
        <v>0</v>
      </c>
      <c r="U594" s="391" t="s">
        <v>844</v>
      </c>
      <c r="V594" s="593"/>
      <c r="W594" s="594"/>
      <c r="X594" s="594"/>
      <c r="Y594" s="594"/>
      <c r="Z594" s="595"/>
    </row>
    <row r="595" spans="2:26" s="239" customFormat="1" ht="24" x14ac:dyDescent="0.25">
      <c r="B595" s="869">
        <v>358</v>
      </c>
      <c r="C595" s="666" t="s">
        <v>829</v>
      </c>
      <c r="D595" s="770" t="s">
        <v>654</v>
      </c>
      <c r="E595" s="767" t="s">
        <v>498</v>
      </c>
      <c r="F595" s="613" t="s">
        <v>103</v>
      </c>
      <c r="G595" s="666" t="s">
        <v>499</v>
      </c>
      <c r="H595" s="767">
        <v>1803</v>
      </c>
      <c r="I595" s="666">
        <v>75</v>
      </c>
      <c r="J595" s="666">
        <v>85</v>
      </c>
      <c r="K595" s="767">
        <v>6706</v>
      </c>
      <c r="L595" s="613" t="s">
        <v>853</v>
      </c>
      <c r="M595" s="684">
        <v>159733.51</v>
      </c>
      <c r="N595" s="684">
        <v>140317.32</v>
      </c>
      <c r="O595" s="681">
        <v>103415</v>
      </c>
      <c r="P595" s="681">
        <f>O595</f>
        <v>103415</v>
      </c>
      <c r="Q595" s="764"/>
      <c r="R595" s="389" t="s">
        <v>449</v>
      </c>
      <c r="S595" s="392" t="s">
        <v>255</v>
      </c>
      <c r="T595" s="390">
        <v>196248</v>
      </c>
      <c r="U595" s="391"/>
      <c r="V595" s="593"/>
      <c r="W595" s="594"/>
      <c r="X595" s="594"/>
      <c r="Y595" s="594"/>
      <c r="Z595" s="595"/>
    </row>
    <row r="596" spans="2:26" s="239" customFormat="1" ht="24" x14ac:dyDescent="0.25">
      <c r="B596" s="869"/>
      <c r="C596" s="666"/>
      <c r="D596" s="770"/>
      <c r="E596" s="767"/>
      <c r="F596" s="614"/>
      <c r="G596" s="666"/>
      <c r="H596" s="767"/>
      <c r="I596" s="666"/>
      <c r="J596" s="666"/>
      <c r="K596" s="767"/>
      <c r="L596" s="614"/>
      <c r="M596" s="684"/>
      <c r="N596" s="684"/>
      <c r="O596" s="682"/>
      <c r="P596" s="682"/>
      <c r="Q596" s="764"/>
      <c r="R596" s="389" t="s">
        <v>503</v>
      </c>
      <c r="S596" s="389" t="s">
        <v>403</v>
      </c>
      <c r="T596" s="390">
        <v>0</v>
      </c>
      <c r="U596" s="391" t="s">
        <v>844</v>
      </c>
      <c r="V596" s="593"/>
      <c r="W596" s="594"/>
      <c r="X596" s="594"/>
      <c r="Y596" s="594"/>
      <c r="Z596" s="595"/>
    </row>
    <row r="597" spans="2:26" s="239" customFormat="1" ht="24" x14ac:dyDescent="0.25">
      <c r="B597" s="869">
        <v>359</v>
      </c>
      <c r="C597" s="666" t="s">
        <v>829</v>
      </c>
      <c r="D597" s="770" t="s">
        <v>655</v>
      </c>
      <c r="E597" s="767" t="s">
        <v>498</v>
      </c>
      <c r="F597" s="613" t="s">
        <v>104</v>
      </c>
      <c r="G597" s="666" t="s">
        <v>499</v>
      </c>
      <c r="H597" s="767">
        <v>1803</v>
      </c>
      <c r="I597" s="666">
        <v>75</v>
      </c>
      <c r="J597" s="666">
        <v>87</v>
      </c>
      <c r="K597" s="767">
        <v>6707</v>
      </c>
      <c r="L597" s="613" t="s">
        <v>853</v>
      </c>
      <c r="M597" s="684">
        <v>159733.51</v>
      </c>
      <c r="N597" s="684">
        <v>140317.32</v>
      </c>
      <c r="O597" s="681">
        <v>103415</v>
      </c>
      <c r="P597" s="681">
        <f>O597</f>
        <v>103415</v>
      </c>
      <c r="Q597" s="764"/>
      <c r="R597" s="389" t="s">
        <v>449</v>
      </c>
      <c r="S597" s="392" t="s">
        <v>255</v>
      </c>
      <c r="T597" s="390">
        <v>196248</v>
      </c>
      <c r="U597" s="391"/>
      <c r="V597" s="593"/>
      <c r="W597" s="594"/>
      <c r="X597" s="594"/>
      <c r="Y597" s="594"/>
      <c r="Z597" s="595"/>
    </row>
    <row r="598" spans="2:26" s="239" customFormat="1" ht="24" x14ac:dyDescent="0.25">
      <c r="B598" s="869"/>
      <c r="C598" s="666"/>
      <c r="D598" s="770"/>
      <c r="E598" s="767"/>
      <c r="F598" s="614"/>
      <c r="G598" s="666"/>
      <c r="H598" s="767"/>
      <c r="I598" s="666"/>
      <c r="J598" s="666"/>
      <c r="K598" s="767"/>
      <c r="L598" s="614"/>
      <c r="M598" s="684"/>
      <c r="N598" s="684"/>
      <c r="O598" s="682"/>
      <c r="P598" s="682"/>
      <c r="Q598" s="764"/>
      <c r="R598" s="389" t="s">
        <v>503</v>
      </c>
      <c r="S598" s="389" t="s">
        <v>403</v>
      </c>
      <c r="T598" s="390">
        <v>0</v>
      </c>
      <c r="U598" s="391" t="s">
        <v>844</v>
      </c>
      <c r="V598" s="593"/>
      <c r="W598" s="594"/>
      <c r="X598" s="594"/>
      <c r="Y598" s="594"/>
      <c r="Z598" s="595"/>
    </row>
    <row r="599" spans="2:26" s="239" customFormat="1" ht="24" x14ac:dyDescent="0.25">
      <c r="B599" s="869">
        <v>360</v>
      </c>
      <c r="C599" s="666" t="s">
        <v>829</v>
      </c>
      <c r="D599" s="770" t="s">
        <v>656</v>
      </c>
      <c r="E599" s="767" t="s">
        <v>498</v>
      </c>
      <c r="F599" s="613" t="s">
        <v>105</v>
      </c>
      <c r="G599" s="666" t="s">
        <v>499</v>
      </c>
      <c r="H599" s="767">
        <v>1803</v>
      </c>
      <c r="I599" s="666">
        <v>75</v>
      </c>
      <c r="J599" s="666">
        <v>89</v>
      </c>
      <c r="K599" s="767">
        <v>6708</v>
      </c>
      <c r="L599" s="613" t="s">
        <v>853</v>
      </c>
      <c r="M599" s="684">
        <v>159733.51</v>
      </c>
      <c r="N599" s="684">
        <v>140317.32</v>
      </c>
      <c r="O599" s="681">
        <v>103415</v>
      </c>
      <c r="P599" s="681">
        <f>O599</f>
        <v>103415</v>
      </c>
      <c r="Q599" s="764"/>
      <c r="R599" s="389" t="s">
        <v>449</v>
      </c>
      <c r="S599" s="392" t="s">
        <v>255</v>
      </c>
      <c r="T599" s="390">
        <v>196248</v>
      </c>
      <c r="U599" s="391"/>
      <c r="V599" s="593"/>
      <c r="W599" s="594"/>
      <c r="X599" s="594"/>
      <c r="Y599" s="594"/>
      <c r="Z599" s="595"/>
    </row>
    <row r="600" spans="2:26" s="239" customFormat="1" ht="24" x14ac:dyDescent="0.25">
      <c r="B600" s="869"/>
      <c r="C600" s="666"/>
      <c r="D600" s="770"/>
      <c r="E600" s="767"/>
      <c r="F600" s="614"/>
      <c r="G600" s="666"/>
      <c r="H600" s="767"/>
      <c r="I600" s="666"/>
      <c r="J600" s="666"/>
      <c r="K600" s="767"/>
      <c r="L600" s="614"/>
      <c r="M600" s="684"/>
      <c r="N600" s="684"/>
      <c r="O600" s="682"/>
      <c r="P600" s="682"/>
      <c r="Q600" s="764"/>
      <c r="R600" s="389" t="s">
        <v>503</v>
      </c>
      <c r="S600" s="389" t="s">
        <v>403</v>
      </c>
      <c r="T600" s="390">
        <v>0</v>
      </c>
      <c r="U600" s="391" t="s">
        <v>844</v>
      </c>
      <c r="V600" s="593"/>
      <c r="W600" s="594"/>
      <c r="X600" s="594"/>
      <c r="Y600" s="594"/>
      <c r="Z600" s="595"/>
    </row>
    <row r="601" spans="2:26" s="239" customFormat="1" ht="24" x14ac:dyDescent="0.25">
      <c r="B601" s="869">
        <v>361</v>
      </c>
      <c r="C601" s="666" t="s">
        <v>829</v>
      </c>
      <c r="D601" s="770" t="s">
        <v>657</v>
      </c>
      <c r="E601" s="767" t="s">
        <v>498</v>
      </c>
      <c r="F601" s="613" t="s">
        <v>106</v>
      </c>
      <c r="G601" s="666" t="s">
        <v>499</v>
      </c>
      <c r="H601" s="767">
        <v>1803</v>
      </c>
      <c r="I601" s="666">
        <v>75</v>
      </c>
      <c r="J601" s="666">
        <v>91</v>
      </c>
      <c r="K601" s="767">
        <v>6709</v>
      </c>
      <c r="L601" s="613" t="s">
        <v>853</v>
      </c>
      <c r="M601" s="684">
        <v>159733.51</v>
      </c>
      <c r="N601" s="684">
        <v>140317.32</v>
      </c>
      <c r="O601" s="681">
        <v>103415</v>
      </c>
      <c r="P601" s="681">
        <f>O601</f>
        <v>103415</v>
      </c>
      <c r="Q601" s="764"/>
      <c r="R601" s="389" t="s">
        <v>449</v>
      </c>
      <c r="S601" s="392" t="s">
        <v>255</v>
      </c>
      <c r="T601" s="390">
        <v>196248</v>
      </c>
      <c r="U601" s="391"/>
      <c r="V601" s="593"/>
      <c r="W601" s="594"/>
      <c r="X601" s="594"/>
      <c r="Y601" s="594"/>
      <c r="Z601" s="595"/>
    </row>
    <row r="602" spans="2:26" s="239" customFormat="1" ht="24.75" thickBot="1" x14ac:dyDescent="0.3">
      <c r="B602" s="872"/>
      <c r="C602" s="666"/>
      <c r="D602" s="771"/>
      <c r="E602" s="613"/>
      <c r="F602" s="777"/>
      <c r="G602" s="606"/>
      <c r="H602" s="613"/>
      <c r="I602" s="606"/>
      <c r="J602" s="606"/>
      <c r="K602" s="613"/>
      <c r="L602" s="777"/>
      <c r="M602" s="681"/>
      <c r="N602" s="681"/>
      <c r="O602" s="752"/>
      <c r="P602" s="752"/>
      <c r="Q602" s="765"/>
      <c r="R602" s="393" t="s">
        <v>503</v>
      </c>
      <c r="S602" s="393" t="s">
        <v>403</v>
      </c>
      <c r="T602" s="394">
        <v>0</v>
      </c>
      <c r="U602" s="395" t="s">
        <v>844</v>
      </c>
      <c r="V602" s="593"/>
      <c r="W602" s="594"/>
      <c r="X602" s="594"/>
      <c r="Y602" s="594"/>
      <c r="Z602" s="595"/>
    </row>
    <row r="603" spans="2:26" ht="24" x14ac:dyDescent="0.25">
      <c r="B603" s="122">
        <v>362</v>
      </c>
      <c r="C603" s="123" t="s">
        <v>828</v>
      </c>
      <c r="D603" s="124" t="s">
        <v>658</v>
      </c>
      <c r="E603" s="125" t="s">
        <v>498</v>
      </c>
      <c r="F603" s="125" t="s">
        <v>107</v>
      </c>
      <c r="G603" s="123" t="s">
        <v>499</v>
      </c>
      <c r="H603" s="125">
        <v>1801</v>
      </c>
      <c r="I603" s="125">
        <v>73</v>
      </c>
      <c r="J603" s="125">
        <v>53</v>
      </c>
      <c r="K603" s="125">
        <v>6464</v>
      </c>
      <c r="L603" s="125" t="s">
        <v>854</v>
      </c>
      <c r="M603" s="126">
        <v>61254.09</v>
      </c>
      <c r="N603" s="126">
        <v>15720</v>
      </c>
      <c r="O603" s="126">
        <v>17000</v>
      </c>
      <c r="P603" s="126">
        <f>O603/2</f>
        <v>8500</v>
      </c>
      <c r="Q603" s="774">
        <f>SUM(O603:O640)*90%</f>
        <v>655253.86499999999</v>
      </c>
      <c r="R603" s="123" t="s">
        <v>403</v>
      </c>
      <c r="S603" s="123" t="s">
        <v>403</v>
      </c>
      <c r="T603" s="127">
        <v>0</v>
      </c>
      <c r="U603" s="467" t="s">
        <v>844</v>
      </c>
      <c r="V603" s="593"/>
      <c r="W603" s="594"/>
      <c r="X603" s="594"/>
      <c r="Y603" s="594"/>
      <c r="Z603" s="595"/>
    </row>
    <row r="604" spans="2:26" ht="24" x14ac:dyDescent="0.25">
      <c r="B604" s="244">
        <v>363</v>
      </c>
      <c r="C604" s="246" t="s">
        <v>828</v>
      </c>
      <c r="D604" s="246" t="s">
        <v>659</v>
      </c>
      <c r="E604" s="247" t="s">
        <v>498</v>
      </c>
      <c r="F604" s="247" t="s">
        <v>108</v>
      </c>
      <c r="G604" s="245" t="s">
        <v>499</v>
      </c>
      <c r="H604" s="247">
        <v>1801</v>
      </c>
      <c r="I604" s="247">
        <v>73</v>
      </c>
      <c r="J604" s="247">
        <v>55</v>
      </c>
      <c r="K604" s="247">
        <v>6465</v>
      </c>
      <c r="L604" s="247" t="s">
        <v>854</v>
      </c>
      <c r="M604" s="248">
        <v>61254.09</v>
      </c>
      <c r="N604" s="248">
        <v>15720</v>
      </c>
      <c r="O604" s="248">
        <v>17000</v>
      </c>
      <c r="P604" s="248">
        <f t="shared" ref="P604:P619" si="9">O604/2</f>
        <v>8500</v>
      </c>
      <c r="Q604" s="775"/>
      <c r="R604" s="245" t="s">
        <v>403</v>
      </c>
      <c r="S604" s="245" t="s">
        <v>403</v>
      </c>
      <c r="T604" s="249">
        <v>0</v>
      </c>
      <c r="U604" s="250" t="s">
        <v>844</v>
      </c>
      <c r="V604" s="593"/>
      <c r="W604" s="594"/>
      <c r="X604" s="594"/>
      <c r="Y604" s="594"/>
      <c r="Z604" s="595"/>
    </row>
    <row r="605" spans="2:26" ht="24" x14ac:dyDescent="0.25">
      <c r="B605" s="244">
        <v>364</v>
      </c>
      <c r="C605" s="246" t="s">
        <v>828</v>
      </c>
      <c r="D605" s="246" t="s">
        <v>660</v>
      </c>
      <c r="E605" s="247" t="s">
        <v>498</v>
      </c>
      <c r="F605" s="247" t="s">
        <v>109</v>
      </c>
      <c r="G605" s="245" t="s">
        <v>499</v>
      </c>
      <c r="H605" s="247">
        <v>1801</v>
      </c>
      <c r="I605" s="247">
        <v>73</v>
      </c>
      <c r="J605" s="247">
        <v>57</v>
      </c>
      <c r="K605" s="247">
        <v>6466</v>
      </c>
      <c r="L605" s="247" t="s">
        <v>854</v>
      </c>
      <c r="M605" s="248">
        <v>61254.09</v>
      </c>
      <c r="N605" s="248">
        <v>15720</v>
      </c>
      <c r="O605" s="248">
        <v>17000</v>
      </c>
      <c r="P605" s="248">
        <f t="shared" si="9"/>
        <v>8500</v>
      </c>
      <c r="Q605" s="775"/>
      <c r="R605" s="245" t="s">
        <v>403</v>
      </c>
      <c r="S605" s="245" t="s">
        <v>403</v>
      </c>
      <c r="T605" s="249">
        <v>0</v>
      </c>
      <c r="U605" s="250" t="s">
        <v>844</v>
      </c>
      <c r="V605" s="593"/>
      <c r="W605" s="594"/>
      <c r="X605" s="594"/>
      <c r="Y605" s="594"/>
      <c r="Z605" s="595"/>
    </row>
    <row r="606" spans="2:26" ht="24" x14ac:dyDescent="0.25">
      <c r="B606" s="244">
        <v>365</v>
      </c>
      <c r="C606" s="246" t="s">
        <v>828</v>
      </c>
      <c r="D606" s="246" t="s">
        <v>661</v>
      </c>
      <c r="E606" s="247" t="s">
        <v>498</v>
      </c>
      <c r="F606" s="247" t="s">
        <v>110</v>
      </c>
      <c r="G606" s="245" t="s">
        <v>499</v>
      </c>
      <c r="H606" s="247">
        <v>1801</v>
      </c>
      <c r="I606" s="247">
        <v>73</v>
      </c>
      <c r="J606" s="247">
        <v>59</v>
      </c>
      <c r="K606" s="247">
        <v>6467</v>
      </c>
      <c r="L606" s="247" t="s">
        <v>854</v>
      </c>
      <c r="M606" s="248">
        <v>61254.09</v>
      </c>
      <c r="N606" s="248">
        <v>15720</v>
      </c>
      <c r="O606" s="248">
        <v>17000</v>
      </c>
      <c r="P606" s="248">
        <f t="shared" si="9"/>
        <v>8500</v>
      </c>
      <c r="Q606" s="775"/>
      <c r="R606" s="245" t="s">
        <v>403</v>
      </c>
      <c r="S606" s="245" t="s">
        <v>403</v>
      </c>
      <c r="T606" s="249">
        <v>0</v>
      </c>
      <c r="U606" s="250" t="s">
        <v>844</v>
      </c>
      <c r="V606" s="593"/>
      <c r="W606" s="594"/>
      <c r="X606" s="594"/>
      <c r="Y606" s="594"/>
      <c r="Z606" s="595"/>
    </row>
    <row r="607" spans="2:26" ht="24" x14ac:dyDescent="0.25">
      <c r="B607" s="244">
        <v>366</v>
      </c>
      <c r="C607" s="246" t="s">
        <v>828</v>
      </c>
      <c r="D607" s="246" t="s">
        <v>662</v>
      </c>
      <c r="E607" s="247" t="s">
        <v>498</v>
      </c>
      <c r="F607" s="247" t="s">
        <v>111</v>
      </c>
      <c r="G607" s="245" t="s">
        <v>499</v>
      </c>
      <c r="H607" s="247">
        <v>1801</v>
      </c>
      <c r="I607" s="247">
        <v>73</v>
      </c>
      <c r="J607" s="247">
        <v>61</v>
      </c>
      <c r="K607" s="247">
        <v>6468</v>
      </c>
      <c r="L607" s="247" t="s">
        <v>854</v>
      </c>
      <c r="M607" s="248">
        <v>61254.09</v>
      </c>
      <c r="N607" s="248">
        <v>15720</v>
      </c>
      <c r="O607" s="248">
        <v>17000</v>
      </c>
      <c r="P607" s="248">
        <f t="shared" si="9"/>
        <v>8500</v>
      </c>
      <c r="Q607" s="775"/>
      <c r="R607" s="245" t="s">
        <v>403</v>
      </c>
      <c r="S607" s="245" t="s">
        <v>403</v>
      </c>
      <c r="T607" s="249">
        <v>0</v>
      </c>
      <c r="U607" s="250" t="s">
        <v>844</v>
      </c>
      <c r="V607" s="593"/>
      <c r="W607" s="594"/>
      <c r="X607" s="594"/>
      <c r="Y607" s="594"/>
      <c r="Z607" s="595"/>
    </row>
    <row r="608" spans="2:26" ht="24" x14ac:dyDescent="0.25">
      <c r="B608" s="244">
        <v>367</v>
      </c>
      <c r="C608" s="246" t="s">
        <v>828</v>
      </c>
      <c r="D608" s="246" t="s">
        <v>663</v>
      </c>
      <c r="E608" s="247" t="s">
        <v>498</v>
      </c>
      <c r="F608" s="247" t="s">
        <v>112</v>
      </c>
      <c r="G608" s="245" t="s">
        <v>499</v>
      </c>
      <c r="H608" s="247">
        <v>1801</v>
      </c>
      <c r="I608" s="247">
        <v>73</v>
      </c>
      <c r="J608" s="247">
        <v>63</v>
      </c>
      <c r="K608" s="247">
        <v>6469</v>
      </c>
      <c r="L608" s="247" t="s">
        <v>854</v>
      </c>
      <c r="M608" s="248">
        <v>61254.09</v>
      </c>
      <c r="N608" s="248">
        <v>15720</v>
      </c>
      <c r="O608" s="248">
        <v>17000</v>
      </c>
      <c r="P608" s="248">
        <f t="shared" si="9"/>
        <v>8500</v>
      </c>
      <c r="Q608" s="775"/>
      <c r="R608" s="245" t="s">
        <v>403</v>
      </c>
      <c r="S608" s="245" t="s">
        <v>403</v>
      </c>
      <c r="T608" s="249">
        <v>0</v>
      </c>
      <c r="U608" s="250" t="s">
        <v>844</v>
      </c>
      <c r="V608" s="593"/>
      <c r="W608" s="594"/>
      <c r="X608" s="594"/>
      <c r="Y608" s="594"/>
      <c r="Z608" s="595"/>
    </row>
    <row r="609" spans="2:26" ht="24" x14ac:dyDescent="0.25">
      <c r="B609" s="244">
        <v>368</v>
      </c>
      <c r="C609" s="246" t="s">
        <v>828</v>
      </c>
      <c r="D609" s="246" t="s">
        <v>664</v>
      </c>
      <c r="E609" s="247" t="s">
        <v>498</v>
      </c>
      <c r="F609" s="247" t="s">
        <v>113</v>
      </c>
      <c r="G609" s="245" t="s">
        <v>499</v>
      </c>
      <c r="H609" s="247">
        <v>1801</v>
      </c>
      <c r="I609" s="247">
        <v>73</v>
      </c>
      <c r="J609" s="247">
        <v>65</v>
      </c>
      <c r="K609" s="247">
        <v>6470</v>
      </c>
      <c r="L609" s="247" t="s">
        <v>854</v>
      </c>
      <c r="M609" s="248">
        <v>61254.09</v>
      </c>
      <c r="N609" s="248">
        <v>15720</v>
      </c>
      <c r="O609" s="248">
        <v>17000</v>
      </c>
      <c r="P609" s="248">
        <f t="shared" si="9"/>
        <v>8500</v>
      </c>
      <c r="Q609" s="775"/>
      <c r="R609" s="245" t="s">
        <v>403</v>
      </c>
      <c r="S609" s="245" t="s">
        <v>403</v>
      </c>
      <c r="T609" s="249">
        <v>0</v>
      </c>
      <c r="U609" s="250" t="s">
        <v>844</v>
      </c>
      <c r="V609" s="593"/>
      <c r="W609" s="594"/>
      <c r="X609" s="594"/>
      <c r="Y609" s="594"/>
      <c r="Z609" s="595"/>
    </row>
    <row r="610" spans="2:26" ht="24" x14ac:dyDescent="0.25">
      <c r="B610" s="244">
        <v>369</v>
      </c>
      <c r="C610" s="246" t="s">
        <v>828</v>
      </c>
      <c r="D610" s="246" t="s">
        <v>665</v>
      </c>
      <c r="E610" s="247" t="s">
        <v>498</v>
      </c>
      <c r="F610" s="247" t="s">
        <v>114</v>
      </c>
      <c r="G610" s="245" t="s">
        <v>499</v>
      </c>
      <c r="H610" s="247">
        <v>1801</v>
      </c>
      <c r="I610" s="247">
        <v>73</v>
      </c>
      <c r="J610" s="247">
        <v>67</v>
      </c>
      <c r="K610" s="247">
        <v>6471</v>
      </c>
      <c r="L610" s="247" t="s">
        <v>854</v>
      </c>
      <c r="M610" s="248">
        <v>61254.09</v>
      </c>
      <c r="N610" s="248">
        <v>15720</v>
      </c>
      <c r="O610" s="248">
        <v>17000</v>
      </c>
      <c r="P610" s="248">
        <f t="shared" si="9"/>
        <v>8500</v>
      </c>
      <c r="Q610" s="775"/>
      <c r="R610" s="245" t="s">
        <v>403</v>
      </c>
      <c r="S610" s="245" t="s">
        <v>403</v>
      </c>
      <c r="T610" s="249">
        <v>0</v>
      </c>
      <c r="U610" s="250" t="s">
        <v>844</v>
      </c>
      <c r="V610" s="593"/>
      <c r="W610" s="594"/>
      <c r="X610" s="594"/>
      <c r="Y610" s="594"/>
      <c r="Z610" s="595"/>
    </row>
    <row r="611" spans="2:26" ht="24" x14ac:dyDescent="0.25">
      <c r="B611" s="244">
        <v>370</v>
      </c>
      <c r="C611" s="246" t="s">
        <v>828</v>
      </c>
      <c r="D611" s="246" t="s">
        <v>666</v>
      </c>
      <c r="E611" s="247" t="s">
        <v>498</v>
      </c>
      <c r="F611" s="247" t="s">
        <v>115</v>
      </c>
      <c r="G611" s="245" t="s">
        <v>499</v>
      </c>
      <c r="H611" s="247">
        <v>1801</v>
      </c>
      <c r="I611" s="247">
        <v>73</v>
      </c>
      <c r="J611" s="247">
        <v>71</v>
      </c>
      <c r="K611" s="247">
        <v>6473</v>
      </c>
      <c r="L611" s="247" t="s">
        <v>854</v>
      </c>
      <c r="M611" s="248">
        <v>61254.09</v>
      </c>
      <c r="N611" s="248">
        <v>15720</v>
      </c>
      <c r="O611" s="248">
        <v>17000</v>
      </c>
      <c r="P611" s="248">
        <f t="shared" si="9"/>
        <v>8500</v>
      </c>
      <c r="Q611" s="775"/>
      <c r="R611" s="245" t="s">
        <v>403</v>
      </c>
      <c r="S611" s="245" t="s">
        <v>403</v>
      </c>
      <c r="T611" s="249">
        <v>0</v>
      </c>
      <c r="U611" s="250" t="s">
        <v>844</v>
      </c>
      <c r="V611" s="593"/>
      <c r="W611" s="594"/>
      <c r="X611" s="594"/>
      <c r="Y611" s="594"/>
      <c r="Z611" s="595"/>
    </row>
    <row r="612" spans="2:26" ht="24" x14ac:dyDescent="0.25">
      <c r="B612" s="244">
        <v>371</v>
      </c>
      <c r="C612" s="246" t="s">
        <v>828</v>
      </c>
      <c r="D612" s="246" t="s">
        <v>667</v>
      </c>
      <c r="E612" s="247" t="s">
        <v>498</v>
      </c>
      <c r="F612" s="247" t="s">
        <v>116</v>
      </c>
      <c r="G612" s="245" t="s">
        <v>499</v>
      </c>
      <c r="H612" s="247">
        <v>1801</v>
      </c>
      <c r="I612" s="247">
        <v>73</v>
      </c>
      <c r="J612" s="247">
        <v>73</v>
      </c>
      <c r="K612" s="247">
        <v>6474</v>
      </c>
      <c r="L612" s="247" t="s">
        <v>854</v>
      </c>
      <c r="M612" s="248">
        <v>61254.09</v>
      </c>
      <c r="N612" s="248">
        <v>15720</v>
      </c>
      <c r="O612" s="248">
        <v>17000</v>
      </c>
      <c r="P612" s="248">
        <f t="shared" si="9"/>
        <v>8500</v>
      </c>
      <c r="Q612" s="775"/>
      <c r="R612" s="245" t="s">
        <v>403</v>
      </c>
      <c r="S612" s="245" t="s">
        <v>403</v>
      </c>
      <c r="T612" s="249">
        <v>0</v>
      </c>
      <c r="U612" s="250" t="s">
        <v>844</v>
      </c>
      <c r="V612" s="593"/>
      <c r="W612" s="594"/>
      <c r="X612" s="594"/>
      <c r="Y612" s="594"/>
      <c r="Z612" s="595"/>
    </row>
    <row r="613" spans="2:26" ht="24" x14ac:dyDescent="0.25">
      <c r="B613" s="244">
        <v>372</v>
      </c>
      <c r="C613" s="246" t="s">
        <v>828</v>
      </c>
      <c r="D613" s="246" t="s">
        <v>668</v>
      </c>
      <c r="E613" s="247" t="s">
        <v>498</v>
      </c>
      <c r="F613" s="247" t="s">
        <v>117</v>
      </c>
      <c r="G613" s="245" t="s">
        <v>499</v>
      </c>
      <c r="H613" s="247">
        <v>1801</v>
      </c>
      <c r="I613" s="247">
        <v>73</v>
      </c>
      <c r="J613" s="247">
        <v>75</v>
      </c>
      <c r="K613" s="247">
        <v>6475</v>
      </c>
      <c r="L613" s="247" t="s">
        <v>854</v>
      </c>
      <c r="M613" s="248">
        <v>61254.09</v>
      </c>
      <c r="N613" s="248">
        <v>15720</v>
      </c>
      <c r="O613" s="248">
        <v>17000</v>
      </c>
      <c r="P613" s="248">
        <f t="shared" si="9"/>
        <v>8500</v>
      </c>
      <c r="Q613" s="775"/>
      <c r="R613" s="245" t="s">
        <v>403</v>
      </c>
      <c r="S613" s="245" t="s">
        <v>403</v>
      </c>
      <c r="T613" s="249">
        <v>0</v>
      </c>
      <c r="U613" s="250" t="s">
        <v>844</v>
      </c>
      <c r="V613" s="593"/>
      <c r="W613" s="594"/>
      <c r="X613" s="594"/>
      <c r="Y613" s="594"/>
      <c r="Z613" s="595"/>
    </row>
    <row r="614" spans="2:26" ht="24" x14ac:dyDescent="0.25">
      <c r="B614" s="244">
        <v>373</v>
      </c>
      <c r="C614" s="246" t="s">
        <v>828</v>
      </c>
      <c r="D614" s="246" t="s">
        <v>669</v>
      </c>
      <c r="E614" s="247" t="s">
        <v>498</v>
      </c>
      <c r="F614" s="247" t="s">
        <v>118</v>
      </c>
      <c r="G614" s="245" t="s">
        <v>499</v>
      </c>
      <c r="H614" s="247">
        <v>1801</v>
      </c>
      <c r="I614" s="247">
        <v>73</v>
      </c>
      <c r="J614" s="247">
        <v>77</v>
      </c>
      <c r="K614" s="247">
        <v>6476</v>
      </c>
      <c r="L614" s="247" t="s">
        <v>854</v>
      </c>
      <c r="M614" s="248">
        <v>61254.09</v>
      </c>
      <c r="N614" s="248">
        <v>15720</v>
      </c>
      <c r="O614" s="248">
        <v>17000</v>
      </c>
      <c r="P614" s="248">
        <f t="shared" si="9"/>
        <v>8500</v>
      </c>
      <c r="Q614" s="775"/>
      <c r="R614" s="245" t="s">
        <v>403</v>
      </c>
      <c r="S614" s="245" t="s">
        <v>403</v>
      </c>
      <c r="T614" s="249">
        <v>0</v>
      </c>
      <c r="U614" s="250" t="s">
        <v>844</v>
      </c>
      <c r="V614" s="593"/>
      <c r="W614" s="594"/>
      <c r="X614" s="594"/>
      <c r="Y614" s="594"/>
      <c r="Z614" s="595"/>
    </row>
    <row r="615" spans="2:26" ht="24" x14ac:dyDescent="0.25">
      <c r="B615" s="244">
        <v>374</v>
      </c>
      <c r="C615" s="246" t="s">
        <v>828</v>
      </c>
      <c r="D615" s="246" t="s">
        <v>670</v>
      </c>
      <c r="E615" s="247" t="s">
        <v>498</v>
      </c>
      <c r="F615" s="247" t="s">
        <v>119</v>
      </c>
      <c r="G615" s="245" t="s">
        <v>499</v>
      </c>
      <c r="H615" s="247">
        <v>1801</v>
      </c>
      <c r="I615" s="247">
        <v>73</v>
      </c>
      <c r="J615" s="247">
        <v>79</v>
      </c>
      <c r="K615" s="247">
        <v>6477</v>
      </c>
      <c r="L615" s="247" t="s">
        <v>854</v>
      </c>
      <c r="M615" s="248">
        <v>61254.09</v>
      </c>
      <c r="N615" s="248">
        <v>15720</v>
      </c>
      <c r="O615" s="248">
        <v>17000</v>
      </c>
      <c r="P615" s="248">
        <f t="shared" si="9"/>
        <v>8500</v>
      </c>
      <c r="Q615" s="775"/>
      <c r="R615" s="245" t="s">
        <v>403</v>
      </c>
      <c r="S615" s="245" t="s">
        <v>403</v>
      </c>
      <c r="T615" s="249">
        <v>0</v>
      </c>
      <c r="U615" s="250" t="s">
        <v>844</v>
      </c>
      <c r="V615" s="593"/>
      <c r="W615" s="594"/>
      <c r="X615" s="594"/>
      <c r="Y615" s="594"/>
      <c r="Z615" s="595"/>
    </row>
    <row r="616" spans="2:26" ht="24" x14ac:dyDescent="0.25">
      <c r="B616" s="244">
        <v>375</v>
      </c>
      <c r="C616" s="246" t="s">
        <v>828</v>
      </c>
      <c r="D616" s="246" t="s">
        <v>671</v>
      </c>
      <c r="E616" s="247" t="s">
        <v>498</v>
      </c>
      <c r="F616" s="247" t="s">
        <v>120</v>
      </c>
      <c r="G616" s="245" t="s">
        <v>499</v>
      </c>
      <c r="H616" s="247">
        <v>1801</v>
      </c>
      <c r="I616" s="247">
        <v>73</v>
      </c>
      <c r="J616" s="247">
        <v>81</v>
      </c>
      <c r="K616" s="247">
        <v>6478</v>
      </c>
      <c r="L616" s="247" t="s">
        <v>854</v>
      </c>
      <c r="M616" s="248">
        <v>61254.09</v>
      </c>
      <c r="N616" s="248">
        <v>15720</v>
      </c>
      <c r="O616" s="248">
        <v>17000</v>
      </c>
      <c r="P616" s="248">
        <f t="shared" si="9"/>
        <v>8500</v>
      </c>
      <c r="Q616" s="775"/>
      <c r="R616" s="245" t="s">
        <v>403</v>
      </c>
      <c r="S616" s="245" t="s">
        <v>403</v>
      </c>
      <c r="T616" s="249">
        <v>0</v>
      </c>
      <c r="U616" s="250" t="s">
        <v>844</v>
      </c>
      <c r="V616" s="593"/>
      <c r="W616" s="594"/>
      <c r="X616" s="594"/>
      <c r="Y616" s="594"/>
      <c r="Z616" s="595"/>
    </row>
    <row r="617" spans="2:26" ht="24" x14ac:dyDescent="0.25">
      <c r="B617" s="244">
        <v>376</v>
      </c>
      <c r="C617" s="246" t="s">
        <v>828</v>
      </c>
      <c r="D617" s="246" t="s">
        <v>672</v>
      </c>
      <c r="E617" s="247" t="s">
        <v>498</v>
      </c>
      <c r="F617" s="247" t="s">
        <v>121</v>
      </c>
      <c r="G617" s="245" t="s">
        <v>499</v>
      </c>
      <c r="H617" s="247">
        <v>1801</v>
      </c>
      <c r="I617" s="247">
        <v>73</v>
      </c>
      <c r="J617" s="247">
        <v>83</v>
      </c>
      <c r="K617" s="247">
        <v>6479</v>
      </c>
      <c r="L617" s="247" t="s">
        <v>854</v>
      </c>
      <c r="M617" s="248">
        <v>61254.09</v>
      </c>
      <c r="N617" s="248">
        <v>15720</v>
      </c>
      <c r="O617" s="248">
        <v>17000</v>
      </c>
      <c r="P617" s="248">
        <f t="shared" si="9"/>
        <v>8500</v>
      </c>
      <c r="Q617" s="775"/>
      <c r="R617" s="245" t="s">
        <v>403</v>
      </c>
      <c r="S617" s="245" t="s">
        <v>403</v>
      </c>
      <c r="T617" s="249">
        <v>0</v>
      </c>
      <c r="U617" s="250" t="s">
        <v>844</v>
      </c>
      <c r="V617" s="593"/>
      <c r="W617" s="594"/>
      <c r="X617" s="594"/>
      <c r="Y617" s="594"/>
      <c r="Z617" s="595"/>
    </row>
    <row r="618" spans="2:26" ht="24" x14ac:dyDescent="0.25">
      <c r="B618" s="244">
        <v>377</v>
      </c>
      <c r="C618" s="246" t="s">
        <v>828</v>
      </c>
      <c r="D618" s="246" t="s">
        <v>673</v>
      </c>
      <c r="E618" s="247" t="s">
        <v>498</v>
      </c>
      <c r="F618" s="247" t="s">
        <v>122</v>
      </c>
      <c r="G618" s="245" t="s">
        <v>499</v>
      </c>
      <c r="H618" s="247">
        <v>1801</v>
      </c>
      <c r="I618" s="247">
        <v>73</v>
      </c>
      <c r="J618" s="247">
        <v>85</v>
      </c>
      <c r="K618" s="247">
        <v>6480</v>
      </c>
      <c r="L618" s="247" t="s">
        <v>854</v>
      </c>
      <c r="M618" s="248">
        <v>61254.09</v>
      </c>
      <c r="N618" s="248">
        <v>15720</v>
      </c>
      <c r="O618" s="248">
        <v>17000</v>
      </c>
      <c r="P618" s="248">
        <f t="shared" si="9"/>
        <v>8500</v>
      </c>
      <c r="Q618" s="775"/>
      <c r="R618" s="245" t="s">
        <v>403</v>
      </c>
      <c r="S618" s="245" t="s">
        <v>403</v>
      </c>
      <c r="T618" s="249">
        <v>0</v>
      </c>
      <c r="U618" s="250" t="s">
        <v>844</v>
      </c>
      <c r="V618" s="593"/>
      <c r="W618" s="594"/>
      <c r="X618" s="594"/>
      <c r="Y618" s="594"/>
      <c r="Z618" s="595"/>
    </row>
    <row r="619" spans="2:26" ht="24" x14ac:dyDescent="0.25">
      <c r="B619" s="244">
        <v>378</v>
      </c>
      <c r="C619" s="246" t="s">
        <v>828</v>
      </c>
      <c r="D619" s="246" t="s">
        <v>674</v>
      </c>
      <c r="E619" s="247" t="s">
        <v>498</v>
      </c>
      <c r="F619" s="247" t="s">
        <v>123</v>
      </c>
      <c r="G619" s="245" t="s">
        <v>499</v>
      </c>
      <c r="H619" s="247">
        <v>1801</v>
      </c>
      <c r="I619" s="247">
        <v>73</v>
      </c>
      <c r="J619" s="247">
        <v>87</v>
      </c>
      <c r="K619" s="247">
        <v>6481</v>
      </c>
      <c r="L619" s="247" t="s">
        <v>854</v>
      </c>
      <c r="M619" s="248">
        <v>61254.09</v>
      </c>
      <c r="N619" s="248">
        <v>15720</v>
      </c>
      <c r="O619" s="248">
        <v>17000</v>
      </c>
      <c r="P619" s="248">
        <f t="shared" si="9"/>
        <v>8500</v>
      </c>
      <c r="Q619" s="775"/>
      <c r="R619" s="245" t="s">
        <v>403</v>
      </c>
      <c r="S619" s="245" t="s">
        <v>403</v>
      </c>
      <c r="T619" s="249">
        <v>0</v>
      </c>
      <c r="U619" s="250" t="s">
        <v>844</v>
      </c>
      <c r="V619" s="593"/>
      <c r="W619" s="594"/>
      <c r="X619" s="594"/>
      <c r="Y619" s="594"/>
      <c r="Z619" s="595"/>
    </row>
    <row r="620" spans="2:26" x14ac:dyDescent="0.25">
      <c r="B620" s="244">
        <v>379</v>
      </c>
      <c r="C620" s="245" t="s">
        <v>828</v>
      </c>
      <c r="D620" s="246" t="s">
        <v>675</v>
      </c>
      <c r="E620" s="247" t="s">
        <v>498</v>
      </c>
      <c r="F620" s="247" t="s">
        <v>124</v>
      </c>
      <c r="G620" s="245" t="s">
        <v>499</v>
      </c>
      <c r="H620" s="247">
        <v>1801</v>
      </c>
      <c r="I620" s="247">
        <v>73</v>
      </c>
      <c r="J620" s="247">
        <v>169</v>
      </c>
      <c r="K620" s="247">
        <v>6522</v>
      </c>
      <c r="L620" s="247" t="s">
        <v>854</v>
      </c>
      <c r="M620" s="248">
        <v>61254.09</v>
      </c>
      <c r="N620" s="248">
        <v>15720</v>
      </c>
      <c r="O620" s="248">
        <v>17000</v>
      </c>
      <c r="P620" s="248">
        <f>O620/2</f>
        <v>8500</v>
      </c>
      <c r="Q620" s="775"/>
      <c r="R620" s="245" t="s">
        <v>262</v>
      </c>
      <c r="S620" s="245" t="s">
        <v>262</v>
      </c>
      <c r="T620" s="249">
        <v>0</v>
      </c>
      <c r="U620" s="250"/>
      <c r="V620" s="593"/>
      <c r="W620" s="594"/>
      <c r="X620" s="594"/>
      <c r="Y620" s="594"/>
      <c r="Z620" s="595"/>
    </row>
    <row r="621" spans="2:26" x14ac:dyDescent="0.25">
      <c r="B621" s="244">
        <v>380</v>
      </c>
      <c r="C621" s="245" t="s">
        <v>828</v>
      </c>
      <c r="D621" s="246" t="s">
        <v>676</v>
      </c>
      <c r="E621" s="247" t="s">
        <v>498</v>
      </c>
      <c r="F621" s="247" t="s">
        <v>125</v>
      </c>
      <c r="G621" s="245" t="s">
        <v>499</v>
      </c>
      <c r="H621" s="247">
        <v>1801</v>
      </c>
      <c r="I621" s="247">
        <v>73</v>
      </c>
      <c r="J621" s="247">
        <v>171</v>
      </c>
      <c r="K621" s="247">
        <v>6523</v>
      </c>
      <c r="L621" s="247" t="s">
        <v>854</v>
      </c>
      <c r="M621" s="248">
        <v>61254.09</v>
      </c>
      <c r="N621" s="248">
        <v>15720</v>
      </c>
      <c r="O621" s="248">
        <v>17000</v>
      </c>
      <c r="P621" s="248">
        <f>O621/2</f>
        <v>8500</v>
      </c>
      <c r="Q621" s="775"/>
      <c r="R621" s="245" t="s">
        <v>262</v>
      </c>
      <c r="S621" s="245" t="s">
        <v>262</v>
      </c>
      <c r="T621" s="249">
        <v>0</v>
      </c>
      <c r="U621" s="250"/>
      <c r="V621" s="593"/>
      <c r="W621" s="594"/>
      <c r="X621" s="594"/>
      <c r="Y621" s="594"/>
      <c r="Z621" s="595"/>
    </row>
    <row r="622" spans="2:26" ht="24" x14ac:dyDescent="0.25">
      <c r="B622" s="244">
        <v>381</v>
      </c>
      <c r="C622" s="245" t="s">
        <v>828</v>
      </c>
      <c r="D622" s="246" t="s">
        <v>677</v>
      </c>
      <c r="E622" s="247" t="s">
        <v>498</v>
      </c>
      <c r="F622" s="247" t="s">
        <v>126</v>
      </c>
      <c r="G622" s="245" t="s">
        <v>499</v>
      </c>
      <c r="H622" s="247">
        <v>1801</v>
      </c>
      <c r="I622" s="247">
        <v>73</v>
      </c>
      <c r="J622" s="247">
        <v>189</v>
      </c>
      <c r="K622" s="247">
        <v>6532</v>
      </c>
      <c r="L622" s="247" t="s">
        <v>854</v>
      </c>
      <c r="M622" s="248">
        <v>61254.09</v>
      </c>
      <c r="N622" s="248">
        <v>15720</v>
      </c>
      <c r="O622" s="248">
        <v>17000</v>
      </c>
      <c r="P622" s="248">
        <f>O622/2</f>
        <v>8500</v>
      </c>
      <c r="Q622" s="775"/>
      <c r="R622" s="245" t="s">
        <v>403</v>
      </c>
      <c r="S622" s="245" t="s">
        <v>403</v>
      </c>
      <c r="T622" s="249">
        <v>0</v>
      </c>
      <c r="U622" s="250" t="s">
        <v>844</v>
      </c>
      <c r="V622" s="593"/>
      <c r="W622" s="594"/>
      <c r="X622" s="594"/>
      <c r="Y622" s="594"/>
      <c r="Z622" s="595"/>
    </row>
    <row r="623" spans="2:26" ht="24" x14ac:dyDescent="0.25">
      <c r="B623" s="244">
        <v>382</v>
      </c>
      <c r="C623" s="245" t="s">
        <v>828</v>
      </c>
      <c r="D623" s="246" t="s">
        <v>678</v>
      </c>
      <c r="E623" s="247" t="s">
        <v>498</v>
      </c>
      <c r="F623" s="247" t="s">
        <v>127</v>
      </c>
      <c r="G623" s="245" t="s">
        <v>499</v>
      </c>
      <c r="H623" s="247">
        <v>1801</v>
      </c>
      <c r="I623" s="247">
        <v>73</v>
      </c>
      <c r="J623" s="247">
        <v>191</v>
      </c>
      <c r="K623" s="247">
        <v>6533</v>
      </c>
      <c r="L623" s="247" t="s">
        <v>854</v>
      </c>
      <c r="M623" s="248">
        <v>61254.09</v>
      </c>
      <c r="N623" s="248">
        <v>15720</v>
      </c>
      <c r="O623" s="248">
        <v>17000</v>
      </c>
      <c r="P623" s="248">
        <f>O622/2</f>
        <v>8500</v>
      </c>
      <c r="Q623" s="775"/>
      <c r="R623" s="245" t="s">
        <v>403</v>
      </c>
      <c r="S623" s="245" t="s">
        <v>403</v>
      </c>
      <c r="T623" s="249">
        <v>0</v>
      </c>
      <c r="U623" s="250" t="s">
        <v>844</v>
      </c>
      <c r="V623" s="593"/>
      <c r="W623" s="594"/>
      <c r="X623" s="594"/>
      <c r="Y623" s="594"/>
      <c r="Z623" s="595"/>
    </row>
    <row r="624" spans="2:26" x14ac:dyDescent="0.25">
      <c r="B624" s="244">
        <v>383</v>
      </c>
      <c r="C624" s="245" t="s">
        <v>828</v>
      </c>
      <c r="D624" s="246" t="s">
        <v>679</v>
      </c>
      <c r="E624" s="247" t="s">
        <v>498</v>
      </c>
      <c r="F624" s="247" t="s">
        <v>128</v>
      </c>
      <c r="G624" s="245" t="s">
        <v>499</v>
      </c>
      <c r="H624" s="247">
        <v>1801</v>
      </c>
      <c r="I624" s="247">
        <v>73</v>
      </c>
      <c r="J624" s="247">
        <v>197</v>
      </c>
      <c r="K624" s="247">
        <v>6536</v>
      </c>
      <c r="L624" s="247" t="s">
        <v>854</v>
      </c>
      <c r="M624" s="248">
        <v>61254.09</v>
      </c>
      <c r="N624" s="248">
        <v>15720</v>
      </c>
      <c r="O624" s="248">
        <v>17000</v>
      </c>
      <c r="P624" s="248">
        <f>O624/2</f>
        <v>8500</v>
      </c>
      <c r="Q624" s="775"/>
      <c r="R624" s="245" t="s">
        <v>262</v>
      </c>
      <c r="S624" s="245" t="s">
        <v>262</v>
      </c>
      <c r="T624" s="249">
        <v>0</v>
      </c>
      <c r="U624" s="250" t="s">
        <v>844</v>
      </c>
      <c r="V624" s="593"/>
      <c r="W624" s="594"/>
      <c r="X624" s="594"/>
      <c r="Y624" s="594"/>
      <c r="Z624" s="595"/>
    </row>
    <row r="625" spans="2:26" ht="24" x14ac:dyDescent="0.25">
      <c r="B625" s="244">
        <v>384</v>
      </c>
      <c r="C625" s="245" t="s">
        <v>828</v>
      </c>
      <c r="D625" s="246" t="s">
        <v>680</v>
      </c>
      <c r="E625" s="247" t="s">
        <v>498</v>
      </c>
      <c r="F625" s="247" t="s">
        <v>129</v>
      </c>
      <c r="G625" s="245" t="s">
        <v>499</v>
      </c>
      <c r="H625" s="247">
        <v>1802</v>
      </c>
      <c r="I625" s="247">
        <v>74</v>
      </c>
      <c r="J625" s="247">
        <v>41</v>
      </c>
      <c r="K625" s="247">
        <v>6571</v>
      </c>
      <c r="L625" s="247" t="s">
        <v>854</v>
      </c>
      <c r="M625" s="248">
        <v>61254.09</v>
      </c>
      <c r="N625" s="248">
        <v>15720</v>
      </c>
      <c r="O625" s="248">
        <v>17000</v>
      </c>
      <c r="P625" s="248">
        <f>O625/2</f>
        <v>8500</v>
      </c>
      <c r="Q625" s="775"/>
      <c r="R625" s="245" t="s">
        <v>403</v>
      </c>
      <c r="S625" s="245" t="s">
        <v>403</v>
      </c>
      <c r="T625" s="249">
        <v>0</v>
      </c>
      <c r="U625" s="250" t="s">
        <v>844</v>
      </c>
      <c r="V625" s="593"/>
      <c r="W625" s="594"/>
      <c r="X625" s="594"/>
      <c r="Y625" s="594"/>
      <c r="Z625" s="595"/>
    </row>
    <row r="626" spans="2:26" ht="24" x14ac:dyDescent="0.25">
      <c r="B626" s="244">
        <v>385</v>
      </c>
      <c r="C626" s="245" t="s">
        <v>828</v>
      </c>
      <c r="D626" s="246" t="s">
        <v>681</v>
      </c>
      <c r="E626" s="247" t="s">
        <v>498</v>
      </c>
      <c r="F626" s="247" t="s">
        <v>130</v>
      </c>
      <c r="G626" s="245" t="s">
        <v>499</v>
      </c>
      <c r="H626" s="247">
        <v>1802</v>
      </c>
      <c r="I626" s="247">
        <v>74</v>
      </c>
      <c r="J626" s="247">
        <v>57</v>
      </c>
      <c r="K626" s="247">
        <v>6579</v>
      </c>
      <c r="L626" s="247" t="s">
        <v>854</v>
      </c>
      <c r="M626" s="248">
        <v>26719.25</v>
      </c>
      <c r="N626" s="248">
        <v>15720</v>
      </c>
      <c r="O626" s="248">
        <v>17000</v>
      </c>
      <c r="P626" s="248">
        <f t="shared" ref="P626:P635" si="10">O626/2</f>
        <v>8500</v>
      </c>
      <c r="Q626" s="775"/>
      <c r="R626" s="245" t="s">
        <v>403</v>
      </c>
      <c r="S626" s="245" t="s">
        <v>403</v>
      </c>
      <c r="T626" s="249">
        <v>0</v>
      </c>
      <c r="U626" s="250" t="s">
        <v>844</v>
      </c>
      <c r="V626" s="593"/>
      <c r="W626" s="594"/>
      <c r="X626" s="594"/>
      <c r="Y626" s="594"/>
      <c r="Z626" s="595"/>
    </row>
    <row r="627" spans="2:26" ht="24" x14ac:dyDescent="0.25">
      <c r="B627" s="244">
        <v>386</v>
      </c>
      <c r="C627" s="245" t="s">
        <v>828</v>
      </c>
      <c r="D627" s="246" t="s">
        <v>682</v>
      </c>
      <c r="E627" s="247" t="s">
        <v>498</v>
      </c>
      <c r="F627" s="247" t="s">
        <v>131</v>
      </c>
      <c r="G627" s="245" t="s">
        <v>499</v>
      </c>
      <c r="H627" s="247">
        <v>1802</v>
      </c>
      <c r="I627" s="247">
        <v>74</v>
      </c>
      <c r="J627" s="247">
        <v>91</v>
      </c>
      <c r="K627" s="247">
        <v>6596</v>
      </c>
      <c r="L627" s="247" t="s">
        <v>854</v>
      </c>
      <c r="M627" s="248">
        <v>26719.25</v>
      </c>
      <c r="N627" s="248">
        <v>15720</v>
      </c>
      <c r="O627" s="248">
        <v>17000</v>
      </c>
      <c r="P627" s="248">
        <f t="shared" si="10"/>
        <v>8500</v>
      </c>
      <c r="Q627" s="775"/>
      <c r="R627" s="245" t="s">
        <v>403</v>
      </c>
      <c r="S627" s="245" t="s">
        <v>403</v>
      </c>
      <c r="T627" s="249">
        <v>0</v>
      </c>
      <c r="U627" s="250" t="s">
        <v>844</v>
      </c>
      <c r="V627" s="593"/>
      <c r="W627" s="594"/>
      <c r="X627" s="594"/>
      <c r="Y627" s="594"/>
      <c r="Z627" s="595"/>
    </row>
    <row r="628" spans="2:26" ht="24" x14ac:dyDescent="0.25">
      <c r="B628" s="244">
        <v>387</v>
      </c>
      <c r="C628" s="245" t="s">
        <v>828</v>
      </c>
      <c r="D628" s="246" t="s">
        <v>683</v>
      </c>
      <c r="E628" s="247" t="s">
        <v>498</v>
      </c>
      <c r="F628" s="247" t="s">
        <v>132</v>
      </c>
      <c r="G628" s="245" t="s">
        <v>499</v>
      </c>
      <c r="H628" s="247">
        <v>1802</v>
      </c>
      <c r="I628" s="247">
        <v>74</v>
      </c>
      <c r="J628" s="247">
        <v>93</v>
      </c>
      <c r="K628" s="247">
        <v>6597</v>
      </c>
      <c r="L628" s="247" t="s">
        <v>854</v>
      </c>
      <c r="M628" s="248">
        <v>26719.25</v>
      </c>
      <c r="N628" s="248">
        <v>15720</v>
      </c>
      <c r="O628" s="248">
        <v>17000</v>
      </c>
      <c r="P628" s="248">
        <f t="shared" si="10"/>
        <v>8500</v>
      </c>
      <c r="Q628" s="775"/>
      <c r="R628" s="245" t="s">
        <v>403</v>
      </c>
      <c r="S628" s="245" t="s">
        <v>403</v>
      </c>
      <c r="T628" s="249">
        <v>0</v>
      </c>
      <c r="U628" s="250" t="s">
        <v>844</v>
      </c>
      <c r="V628" s="593"/>
      <c r="W628" s="594"/>
      <c r="X628" s="594"/>
      <c r="Y628" s="594"/>
      <c r="Z628" s="595"/>
    </row>
    <row r="629" spans="2:26" s="239" customFormat="1" ht="24" x14ac:dyDescent="0.25">
      <c r="B629" s="244">
        <v>388</v>
      </c>
      <c r="C629" s="245" t="s">
        <v>828</v>
      </c>
      <c r="D629" s="246" t="s">
        <v>684</v>
      </c>
      <c r="E629" s="247" t="s">
        <v>498</v>
      </c>
      <c r="F629" s="247" t="s">
        <v>133</v>
      </c>
      <c r="G629" s="245" t="s">
        <v>499</v>
      </c>
      <c r="H629" s="247">
        <v>1802</v>
      </c>
      <c r="I629" s="247">
        <v>74</v>
      </c>
      <c r="J629" s="247">
        <v>95</v>
      </c>
      <c r="K629" s="247">
        <v>6598</v>
      </c>
      <c r="L629" s="247" t="s">
        <v>854</v>
      </c>
      <c r="M629" s="248">
        <v>26719.25</v>
      </c>
      <c r="N629" s="248">
        <v>15720</v>
      </c>
      <c r="O629" s="248">
        <v>17000</v>
      </c>
      <c r="P629" s="248">
        <f t="shared" si="10"/>
        <v>8500</v>
      </c>
      <c r="Q629" s="775"/>
      <c r="R629" s="245" t="s">
        <v>403</v>
      </c>
      <c r="S629" s="245" t="s">
        <v>403</v>
      </c>
      <c r="T629" s="249">
        <v>0</v>
      </c>
      <c r="U629" s="250" t="s">
        <v>844</v>
      </c>
      <c r="V629" s="593"/>
      <c r="W629" s="594"/>
      <c r="X629" s="594"/>
      <c r="Y629" s="594"/>
      <c r="Z629" s="595"/>
    </row>
    <row r="630" spans="2:26" ht="24" x14ac:dyDescent="0.25">
      <c r="B630" s="244">
        <v>389</v>
      </c>
      <c r="C630" s="245" t="s">
        <v>828</v>
      </c>
      <c r="D630" s="246" t="s">
        <v>685</v>
      </c>
      <c r="E630" s="247" t="s">
        <v>498</v>
      </c>
      <c r="F630" s="247" t="s">
        <v>134</v>
      </c>
      <c r="G630" s="245" t="s">
        <v>499</v>
      </c>
      <c r="H630" s="247">
        <v>1802</v>
      </c>
      <c r="I630" s="247">
        <v>74</v>
      </c>
      <c r="J630" s="247">
        <v>97</v>
      </c>
      <c r="K630" s="247">
        <v>6599</v>
      </c>
      <c r="L630" s="247" t="s">
        <v>854</v>
      </c>
      <c r="M630" s="248">
        <v>26719.25</v>
      </c>
      <c r="N630" s="248">
        <v>15720</v>
      </c>
      <c r="O630" s="248">
        <v>17000</v>
      </c>
      <c r="P630" s="248">
        <f t="shared" si="10"/>
        <v>8500</v>
      </c>
      <c r="Q630" s="775"/>
      <c r="R630" s="245" t="s">
        <v>403</v>
      </c>
      <c r="S630" s="245" t="s">
        <v>403</v>
      </c>
      <c r="T630" s="249">
        <v>0</v>
      </c>
      <c r="U630" s="250" t="s">
        <v>844</v>
      </c>
      <c r="V630" s="593"/>
      <c r="W630" s="594"/>
      <c r="X630" s="594"/>
      <c r="Y630" s="594"/>
      <c r="Z630" s="595"/>
    </row>
    <row r="631" spans="2:26" ht="24" x14ac:dyDescent="0.25">
      <c r="B631" s="244">
        <v>390</v>
      </c>
      <c r="C631" s="245" t="s">
        <v>828</v>
      </c>
      <c r="D631" s="246" t="s">
        <v>686</v>
      </c>
      <c r="E631" s="247" t="s">
        <v>498</v>
      </c>
      <c r="F631" s="247" t="s">
        <v>135</v>
      </c>
      <c r="G631" s="245" t="s">
        <v>499</v>
      </c>
      <c r="H631" s="247">
        <v>1802</v>
      </c>
      <c r="I631" s="247">
        <v>74</v>
      </c>
      <c r="J631" s="247">
        <v>99</v>
      </c>
      <c r="K631" s="247">
        <v>6600</v>
      </c>
      <c r="L631" s="247" t="s">
        <v>854</v>
      </c>
      <c r="M631" s="248">
        <v>26719.25</v>
      </c>
      <c r="N631" s="248">
        <v>15720</v>
      </c>
      <c r="O631" s="248">
        <v>17000</v>
      </c>
      <c r="P631" s="248">
        <f t="shared" si="10"/>
        <v>8500</v>
      </c>
      <c r="Q631" s="775"/>
      <c r="R631" s="245" t="s">
        <v>403</v>
      </c>
      <c r="S631" s="245" t="s">
        <v>403</v>
      </c>
      <c r="T631" s="249">
        <v>0</v>
      </c>
      <c r="U631" s="250" t="s">
        <v>844</v>
      </c>
      <c r="V631" s="593"/>
      <c r="W631" s="594"/>
      <c r="X631" s="594"/>
      <c r="Y631" s="594"/>
      <c r="Z631" s="595"/>
    </row>
    <row r="632" spans="2:26" ht="24" x14ac:dyDescent="0.25">
      <c r="B632" s="244">
        <v>391</v>
      </c>
      <c r="C632" s="245" t="s">
        <v>828</v>
      </c>
      <c r="D632" s="246" t="s">
        <v>687</v>
      </c>
      <c r="E632" s="247" t="s">
        <v>498</v>
      </c>
      <c r="F632" s="247" t="s">
        <v>136</v>
      </c>
      <c r="G632" s="245" t="s">
        <v>499</v>
      </c>
      <c r="H632" s="247">
        <v>1802</v>
      </c>
      <c r="I632" s="247">
        <v>74</v>
      </c>
      <c r="J632" s="247">
        <v>101</v>
      </c>
      <c r="K632" s="247">
        <v>6601</v>
      </c>
      <c r="L632" s="247" t="s">
        <v>854</v>
      </c>
      <c r="M632" s="248">
        <v>26719.25</v>
      </c>
      <c r="N632" s="248">
        <v>15720</v>
      </c>
      <c r="O632" s="248">
        <v>17000</v>
      </c>
      <c r="P632" s="248">
        <f t="shared" si="10"/>
        <v>8500</v>
      </c>
      <c r="Q632" s="775"/>
      <c r="R632" s="245" t="s">
        <v>403</v>
      </c>
      <c r="S632" s="245" t="s">
        <v>403</v>
      </c>
      <c r="T632" s="249">
        <v>0</v>
      </c>
      <c r="U632" s="250" t="s">
        <v>844</v>
      </c>
      <c r="V632" s="593"/>
      <c r="W632" s="594"/>
      <c r="X632" s="594"/>
      <c r="Y632" s="594"/>
      <c r="Z632" s="595"/>
    </row>
    <row r="633" spans="2:26" ht="24" x14ac:dyDescent="0.25">
      <c r="B633" s="244">
        <v>392</v>
      </c>
      <c r="C633" s="245" t="s">
        <v>828</v>
      </c>
      <c r="D633" s="246" t="s">
        <v>688</v>
      </c>
      <c r="E633" s="247" t="s">
        <v>498</v>
      </c>
      <c r="F633" s="247" t="s">
        <v>137</v>
      </c>
      <c r="G633" s="245" t="s">
        <v>499</v>
      </c>
      <c r="H633" s="247">
        <v>1802</v>
      </c>
      <c r="I633" s="247">
        <v>74</v>
      </c>
      <c r="J633" s="247">
        <v>103</v>
      </c>
      <c r="K633" s="247">
        <v>6602</v>
      </c>
      <c r="L633" s="247" t="s">
        <v>854</v>
      </c>
      <c r="M633" s="248">
        <v>26719.25</v>
      </c>
      <c r="N633" s="248">
        <v>15720</v>
      </c>
      <c r="O633" s="248">
        <v>17000</v>
      </c>
      <c r="P633" s="248">
        <f t="shared" si="10"/>
        <v>8500</v>
      </c>
      <c r="Q633" s="775"/>
      <c r="R633" s="245" t="s">
        <v>403</v>
      </c>
      <c r="S633" s="245" t="s">
        <v>403</v>
      </c>
      <c r="T633" s="249">
        <v>0</v>
      </c>
      <c r="U633" s="250" t="s">
        <v>844</v>
      </c>
      <c r="V633" s="593"/>
      <c r="W633" s="594"/>
      <c r="X633" s="594"/>
      <c r="Y633" s="594"/>
      <c r="Z633" s="595"/>
    </row>
    <row r="634" spans="2:26" ht="24" x14ac:dyDescent="0.25">
      <c r="B634" s="244">
        <v>393</v>
      </c>
      <c r="C634" s="245" t="s">
        <v>828</v>
      </c>
      <c r="D634" s="246" t="s">
        <v>689</v>
      </c>
      <c r="E634" s="247" t="s">
        <v>498</v>
      </c>
      <c r="F634" s="247" t="s">
        <v>139</v>
      </c>
      <c r="G634" s="245" t="s">
        <v>499</v>
      </c>
      <c r="H634" s="247">
        <v>1802</v>
      </c>
      <c r="I634" s="247">
        <v>74</v>
      </c>
      <c r="J634" s="247">
        <v>183</v>
      </c>
      <c r="K634" s="247">
        <v>6642</v>
      </c>
      <c r="L634" s="247" t="s">
        <v>854</v>
      </c>
      <c r="M634" s="248">
        <v>41417.61</v>
      </c>
      <c r="N634" s="248">
        <v>15720</v>
      </c>
      <c r="O634" s="248">
        <v>17000</v>
      </c>
      <c r="P634" s="248">
        <f t="shared" si="10"/>
        <v>8500</v>
      </c>
      <c r="Q634" s="775"/>
      <c r="R634" s="245" t="s">
        <v>403</v>
      </c>
      <c r="S634" s="245" t="s">
        <v>403</v>
      </c>
      <c r="T634" s="249">
        <v>0</v>
      </c>
      <c r="U634" s="250" t="s">
        <v>844</v>
      </c>
      <c r="V634" s="593"/>
      <c r="W634" s="594"/>
      <c r="X634" s="594"/>
      <c r="Y634" s="594"/>
      <c r="Z634" s="595"/>
    </row>
    <row r="635" spans="2:26" ht="24" x14ac:dyDescent="0.25">
      <c r="B635" s="244">
        <v>394</v>
      </c>
      <c r="C635" s="245" t="s">
        <v>828</v>
      </c>
      <c r="D635" s="246" t="s">
        <v>690</v>
      </c>
      <c r="E635" s="247" t="s">
        <v>498</v>
      </c>
      <c r="F635" s="247" t="s">
        <v>140</v>
      </c>
      <c r="G635" s="245" t="s">
        <v>499</v>
      </c>
      <c r="H635" s="247">
        <v>1802</v>
      </c>
      <c r="I635" s="247">
        <v>74</v>
      </c>
      <c r="J635" s="247">
        <v>205</v>
      </c>
      <c r="K635" s="247">
        <v>6653</v>
      </c>
      <c r="L635" s="247" t="s">
        <v>854</v>
      </c>
      <c r="M635" s="248">
        <v>41417.61</v>
      </c>
      <c r="N635" s="248">
        <v>15720</v>
      </c>
      <c r="O635" s="248">
        <v>17000</v>
      </c>
      <c r="P635" s="248">
        <f t="shared" si="10"/>
        <v>8500</v>
      </c>
      <c r="Q635" s="775"/>
      <c r="R635" s="245" t="s">
        <v>403</v>
      </c>
      <c r="S635" s="245" t="s">
        <v>403</v>
      </c>
      <c r="T635" s="249">
        <v>0</v>
      </c>
      <c r="U635" s="250" t="s">
        <v>844</v>
      </c>
      <c r="V635" s="593"/>
      <c r="W635" s="594"/>
      <c r="X635" s="594"/>
      <c r="Y635" s="594"/>
      <c r="Z635" s="595"/>
    </row>
    <row r="636" spans="2:26" x14ac:dyDescent="0.25">
      <c r="B636" s="244">
        <v>395</v>
      </c>
      <c r="C636" s="245" t="s">
        <v>829</v>
      </c>
      <c r="D636" s="246" t="s">
        <v>691</v>
      </c>
      <c r="E636" s="247" t="s">
        <v>498</v>
      </c>
      <c r="F636" s="247" t="s">
        <v>138</v>
      </c>
      <c r="G636" s="245" t="s">
        <v>499</v>
      </c>
      <c r="H636" s="247">
        <v>1803</v>
      </c>
      <c r="I636" s="247">
        <v>75</v>
      </c>
      <c r="J636" s="247">
        <v>63</v>
      </c>
      <c r="K636" s="247">
        <v>6695</v>
      </c>
      <c r="L636" s="247" t="s">
        <v>854</v>
      </c>
      <c r="M636" s="248">
        <v>213754</v>
      </c>
      <c r="N636" s="248">
        <v>15720</v>
      </c>
      <c r="O636" s="248">
        <v>101147.45</v>
      </c>
      <c r="P636" s="248">
        <f>O636/2</f>
        <v>50573.724999999999</v>
      </c>
      <c r="Q636" s="775"/>
      <c r="R636" s="245" t="s">
        <v>262</v>
      </c>
      <c r="S636" s="245" t="s">
        <v>262</v>
      </c>
      <c r="T636" s="249">
        <v>0</v>
      </c>
      <c r="U636" s="54"/>
      <c r="V636" s="593"/>
      <c r="W636" s="594"/>
      <c r="X636" s="594"/>
      <c r="Y636" s="594"/>
      <c r="Z636" s="595"/>
    </row>
    <row r="637" spans="2:26" x14ac:dyDescent="0.25">
      <c r="B637" s="244">
        <v>396</v>
      </c>
      <c r="C637" s="245" t="s">
        <v>828</v>
      </c>
      <c r="D637" s="246" t="s">
        <v>692</v>
      </c>
      <c r="E637" s="247" t="s">
        <v>498</v>
      </c>
      <c r="F637" s="247" t="s">
        <v>144</v>
      </c>
      <c r="G637" s="245" t="s">
        <v>499</v>
      </c>
      <c r="H637" s="247">
        <v>1803</v>
      </c>
      <c r="I637" s="247">
        <v>75</v>
      </c>
      <c r="J637" s="247">
        <v>65</v>
      </c>
      <c r="K637" s="247">
        <v>6696</v>
      </c>
      <c r="L637" s="247" t="s">
        <v>854</v>
      </c>
      <c r="M637" s="248">
        <v>26719.25</v>
      </c>
      <c r="N637" s="248">
        <v>15720</v>
      </c>
      <c r="O637" s="248">
        <v>14985.500000000002</v>
      </c>
      <c r="P637" s="248">
        <f>O637/2</f>
        <v>7492.7500000000009</v>
      </c>
      <c r="Q637" s="775"/>
      <c r="R637" s="245" t="s">
        <v>262</v>
      </c>
      <c r="S637" s="245" t="s">
        <v>262</v>
      </c>
      <c r="T637" s="249">
        <v>0</v>
      </c>
      <c r="U637" s="250"/>
      <c r="V637" s="593"/>
      <c r="W637" s="594"/>
      <c r="X637" s="594"/>
      <c r="Y637" s="594"/>
      <c r="Z637" s="595"/>
    </row>
    <row r="638" spans="2:26" ht="24" x14ac:dyDescent="0.25">
      <c r="B638" s="244">
        <v>397</v>
      </c>
      <c r="C638" s="245" t="s">
        <v>828</v>
      </c>
      <c r="D638" s="246" t="s">
        <v>693</v>
      </c>
      <c r="E638" s="247" t="s">
        <v>498</v>
      </c>
      <c r="F638" s="247" t="s">
        <v>141</v>
      </c>
      <c r="G638" s="245" t="s">
        <v>499</v>
      </c>
      <c r="H638" s="247">
        <v>1803</v>
      </c>
      <c r="I638" s="247">
        <v>75</v>
      </c>
      <c r="J638" s="247">
        <v>73</v>
      </c>
      <c r="K638" s="247">
        <v>6700</v>
      </c>
      <c r="L638" s="247" t="s">
        <v>854</v>
      </c>
      <c r="M638" s="248">
        <v>26719.25</v>
      </c>
      <c r="N638" s="248">
        <v>15720</v>
      </c>
      <c r="O638" s="248">
        <v>16926.899999999998</v>
      </c>
      <c r="P638" s="248">
        <f>O638/2</f>
        <v>8463.4499999999989</v>
      </c>
      <c r="Q638" s="775"/>
      <c r="R638" s="245" t="s">
        <v>403</v>
      </c>
      <c r="S638" s="245" t="s">
        <v>403</v>
      </c>
      <c r="T638" s="249">
        <v>0</v>
      </c>
      <c r="U638" s="250" t="s">
        <v>844</v>
      </c>
      <c r="V638" s="593"/>
      <c r="W638" s="594"/>
      <c r="X638" s="594"/>
      <c r="Y638" s="594"/>
      <c r="Z638" s="595"/>
    </row>
    <row r="639" spans="2:26" ht="24" x14ac:dyDescent="0.25">
      <c r="B639" s="244">
        <v>398</v>
      </c>
      <c r="C639" s="245" t="s">
        <v>828</v>
      </c>
      <c r="D639" s="246" t="s">
        <v>694</v>
      </c>
      <c r="E639" s="247" t="s">
        <v>498</v>
      </c>
      <c r="F639" s="247" t="s">
        <v>142</v>
      </c>
      <c r="G639" s="245" t="s">
        <v>499</v>
      </c>
      <c r="H639" s="247">
        <v>1803</v>
      </c>
      <c r="I639" s="247">
        <v>75</v>
      </c>
      <c r="J639" s="247">
        <v>75</v>
      </c>
      <c r="K639" s="247">
        <v>6701</v>
      </c>
      <c r="L639" s="247" t="s">
        <v>854</v>
      </c>
      <c r="M639" s="248">
        <v>26719.25</v>
      </c>
      <c r="N639" s="248">
        <v>15720</v>
      </c>
      <c r="O639" s="248">
        <v>17000</v>
      </c>
      <c r="P639" s="248">
        <f>O639/2</f>
        <v>8500</v>
      </c>
      <c r="Q639" s="775"/>
      <c r="R639" s="245" t="s">
        <v>403</v>
      </c>
      <c r="S639" s="245" t="s">
        <v>403</v>
      </c>
      <c r="T639" s="249">
        <v>0</v>
      </c>
      <c r="U639" s="250" t="s">
        <v>844</v>
      </c>
      <c r="V639" s="593"/>
      <c r="W639" s="594"/>
      <c r="X639" s="594"/>
      <c r="Y639" s="594"/>
      <c r="Z639" s="595"/>
    </row>
    <row r="640" spans="2:26" ht="24.75" thickBot="1" x14ac:dyDescent="0.3">
      <c r="B640" s="470">
        <v>399</v>
      </c>
      <c r="C640" s="471" t="s">
        <v>828</v>
      </c>
      <c r="D640" s="472" t="s">
        <v>695</v>
      </c>
      <c r="E640" s="473" t="s">
        <v>498</v>
      </c>
      <c r="F640" s="473" t="s">
        <v>143</v>
      </c>
      <c r="G640" s="471" t="s">
        <v>499</v>
      </c>
      <c r="H640" s="473">
        <v>1803</v>
      </c>
      <c r="I640" s="473">
        <v>75</v>
      </c>
      <c r="J640" s="473">
        <v>77</v>
      </c>
      <c r="K640" s="473">
        <v>6702</v>
      </c>
      <c r="L640" s="473" t="s">
        <v>854</v>
      </c>
      <c r="M640" s="474">
        <v>26719.25</v>
      </c>
      <c r="N640" s="474">
        <v>15720</v>
      </c>
      <c r="O640" s="474">
        <v>17000</v>
      </c>
      <c r="P640" s="474">
        <f>O640/2</f>
        <v>8500</v>
      </c>
      <c r="Q640" s="776"/>
      <c r="R640" s="471" t="s">
        <v>403</v>
      </c>
      <c r="S640" s="471" t="s">
        <v>403</v>
      </c>
      <c r="T640" s="475">
        <v>0</v>
      </c>
      <c r="U640" s="476" t="s">
        <v>844</v>
      </c>
      <c r="V640" s="894"/>
      <c r="W640" s="895"/>
      <c r="X640" s="895"/>
      <c r="Y640" s="895"/>
      <c r="Z640" s="903"/>
    </row>
    <row r="641" spans="2:26" ht="48.75" customHeight="1" x14ac:dyDescent="0.25">
      <c r="B641" s="874">
        <v>400</v>
      </c>
      <c r="C641" s="726" t="s">
        <v>828</v>
      </c>
      <c r="D641" s="772" t="s">
        <v>696</v>
      </c>
      <c r="E641" s="726" t="s">
        <v>463</v>
      </c>
      <c r="F641" s="778" t="s">
        <v>145</v>
      </c>
      <c r="G641" s="726" t="s">
        <v>260</v>
      </c>
      <c r="H641" s="726">
        <v>1588</v>
      </c>
      <c r="I641" s="726">
        <v>88</v>
      </c>
      <c r="J641" s="726">
        <v>131</v>
      </c>
      <c r="K641" s="726">
        <v>7707</v>
      </c>
      <c r="L641" s="726" t="s">
        <v>855</v>
      </c>
      <c r="M641" s="757">
        <v>2756173.39</v>
      </c>
      <c r="N641" s="757">
        <v>1428506.825</v>
      </c>
      <c r="O641" s="757">
        <v>1302258.51</v>
      </c>
      <c r="P641" s="757">
        <f>N641</f>
        <v>1428506.825</v>
      </c>
      <c r="Q641" s="755"/>
      <c r="R641" s="216" t="s">
        <v>449</v>
      </c>
      <c r="S641" s="216" t="s">
        <v>697</v>
      </c>
      <c r="T641" s="217">
        <v>2100000</v>
      </c>
      <c r="U641" s="218"/>
      <c r="V641" s="912" t="s">
        <v>439</v>
      </c>
      <c r="W641" s="912" t="s">
        <v>440</v>
      </c>
      <c r="X641" s="908" t="s">
        <v>441</v>
      </c>
      <c r="Y641" s="908" t="s">
        <v>438</v>
      </c>
      <c r="Z641" s="910">
        <v>226</v>
      </c>
    </row>
    <row r="642" spans="2:26" ht="108" customHeight="1" thickBot="1" x14ac:dyDescent="0.3">
      <c r="B642" s="875"/>
      <c r="C642" s="727"/>
      <c r="D642" s="773"/>
      <c r="E642" s="727"/>
      <c r="F642" s="779"/>
      <c r="G642" s="727"/>
      <c r="H642" s="727"/>
      <c r="I642" s="727"/>
      <c r="J642" s="727"/>
      <c r="K642" s="727"/>
      <c r="L642" s="727"/>
      <c r="M642" s="758"/>
      <c r="N642" s="758"/>
      <c r="O642" s="758"/>
      <c r="P642" s="758"/>
      <c r="Q642" s="756"/>
      <c r="R642" s="219" t="s">
        <v>494</v>
      </c>
      <c r="S642" s="219" t="s">
        <v>698</v>
      </c>
      <c r="T642" s="220">
        <v>9415.77</v>
      </c>
      <c r="U642" s="221" t="s">
        <v>846</v>
      </c>
      <c r="V642" s="913"/>
      <c r="W642" s="913"/>
      <c r="X642" s="909"/>
      <c r="Y642" s="909"/>
      <c r="Z642" s="911"/>
    </row>
    <row r="643" spans="2:26" ht="24" x14ac:dyDescent="0.25">
      <c r="B643" s="477">
        <v>401</v>
      </c>
      <c r="C643" s="478" t="s">
        <v>828</v>
      </c>
      <c r="D643" s="479" t="s">
        <v>699</v>
      </c>
      <c r="E643" s="478" t="s">
        <v>700</v>
      </c>
      <c r="F643" s="478" t="s">
        <v>146</v>
      </c>
      <c r="G643" s="478" t="s">
        <v>260</v>
      </c>
      <c r="H643" s="480">
        <v>2419</v>
      </c>
      <c r="I643" s="480">
        <v>66</v>
      </c>
      <c r="J643" s="480">
        <v>43</v>
      </c>
      <c r="K643" s="480">
        <v>6130</v>
      </c>
      <c r="L643" s="480" t="s">
        <v>854</v>
      </c>
      <c r="M643" s="481">
        <v>14140.15441696113</v>
      </c>
      <c r="N643" s="481">
        <v>8377.06</v>
      </c>
      <c r="O643" s="481">
        <v>8377.06</v>
      </c>
      <c r="P643" s="481">
        <f>O643/2</f>
        <v>4188.53</v>
      </c>
      <c r="Q643" s="768">
        <f>(O643+O644)*90%</f>
        <v>47414.142</v>
      </c>
      <c r="R643" s="478" t="s">
        <v>262</v>
      </c>
      <c r="S643" s="478" t="s">
        <v>262</v>
      </c>
      <c r="T643" s="482">
        <v>0</v>
      </c>
      <c r="U643" s="483"/>
      <c r="V643" s="890"/>
      <c r="W643" s="891"/>
      <c r="X643" s="891"/>
      <c r="Y643" s="891"/>
      <c r="Z643" s="889"/>
    </row>
    <row r="644" spans="2:26" ht="24.75" thickBot="1" x14ac:dyDescent="0.3">
      <c r="B644" s="484">
        <v>402</v>
      </c>
      <c r="C644" s="485" t="s">
        <v>828</v>
      </c>
      <c r="D644" s="486" t="s">
        <v>701</v>
      </c>
      <c r="E644" s="485" t="s">
        <v>700</v>
      </c>
      <c r="F644" s="485" t="s">
        <v>147</v>
      </c>
      <c r="G644" s="485" t="s">
        <v>260</v>
      </c>
      <c r="H644" s="487">
        <v>2419</v>
      </c>
      <c r="I644" s="487">
        <v>66</v>
      </c>
      <c r="J644" s="487">
        <v>42</v>
      </c>
      <c r="K644" s="487">
        <v>6129</v>
      </c>
      <c r="L644" s="487" t="s">
        <v>854</v>
      </c>
      <c r="M644" s="488">
        <v>74785.705583038871</v>
      </c>
      <c r="N644" s="488">
        <v>44305.32</v>
      </c>
      <c r="O644" s="488">
        <v>44305.32</v>
      </c>
      <c r="P644" s="488">
        <f>O644/2</f>
        <v>22152.66</v>
      </c>
      <c r="Q644" s="769"/>
      <c r="R644" s="485" t="s">
        <v>262</v>
      </c>
      <c r="S644" s="485" t="s">
        <v>262</v>
      </c>
      <c r="T644" s="489">
        <v>0</v>
      </c>
      <c r="U644" s="490"/>
      <c r="V644" s="593"/>
      <c r="W644" s="594"/>
      <c r="X644" s="594"/>
      <c r="Y644" s="594"/>
      <c r="Z644" s="595"/>
    </row>
    <row r="645" spans="2:26" s="239" customFormat="1" ht="24" x14ac:dyDescent="0.25">
      <c r="B645" s="396">
        <v>403</v>
      </c>
      <c r="C645" s="397" t="s">
        <v>833</v>
      </c>
      <c r="D645" s="398" t="s">
        <v>702</v>
      </c>
      <c r="E645" s="397" t="s">
        <v>453</v>
      </c>
      <c r="F645" s="397" t="s">
        <v>148</v>
      </c>
      <c r="G645" s="397" t="s">
        <v>260</v>
      </c>
      <c r="H645" s="397">
        <v>2366</v>
      </c>
      <c r="I645" s="397">
        <v>57</v>
      </c>
      <c r="J645" s="397">
        <v>89</v>
      </c>
      <c r="K645" s="399">
        <v>4557</v>
      </c>
      <c r="L645" s="399" t="s">
        <v>853</v>
      </c>
      <c r="M645" s="400">
        <v>200676.85</v>
      </c>
      <c r="N645" s="400">
        <v>189211.16500000001</v>
      </c>
      <c r="O645" s="400">
        <v>147280</v>
      </c>
      <c r="P645" s="400">
        <f>O645</f>
        <v>147280</v>
      </c>
      <c r="Q645" s="685">
        <f>SUM(O645:O653)*90%</f>
        <v>1265191.2</v>
      </c>
      <c r="R645" s="397" t="s">
        <v>449</v>
      </c>
      <c r="S645" s="401" t="s">
        <v>255</v>
      </c>
      <c r="T645" s="402">
        <v>264631</v>
      </c>
      <c r="U645" s="403"/>
      <c r="V645" s="590"/>
      <c r="W645" s="588"/>
      <c r="X645" s="588"/>
      <c r="Y645" s="588"/>
      <c r="Z645" s="589"/>
    </row>
    <row r="646" spans="2:26" s="239" customFormat="1" ht="24" x14ac:dyDescent="0.25">
      <c r="B646" s="404">
        <v>404</v>
      </c>
      <c r="C646" s="389" t="s">
        <v>833</v>
      </c>
      <c r="D646" s="405" t="s">
        <v>703</v>
      </c>
      <c r="E646" s="389" t="s">
        <v>453</v>
      </c>
      <c r="F646" s="389" t="s">
        <v>149</v>
      </c>
      <c r="G646" s="389" t="s">
        <v>260</v>
      </c>
      <c r="H646" s="389">
        <v>2366</v>
      </c>
      <c r="I646" s="389">
        <v>57</v>
      </c>
      <c r="J646" s="389">
        <v>113</v>
      </c>
      <c r="K646" s="406">
        <v>4565</v>
      </c>
      <c r="L646" s="406" t="s">
        <v>853</v>
      </c>
      <c r="M646" s="407">
        <v>200676.85</v>
      </c>
      <c r="N646" s="407">
        <v>189211.16500000001</v>
      </c>
      <c r="O646" s="407">
        <v>147280</v>
      </c>
      <c r="P646" s="407">
        <f t="shared" ref="P646:P653" si="11">O646</f>
        <v>147280</v>
      </c>
      <c r="Q646" s="705"/>
      <c r="R646" s="389" t="s">
        <v>449</v>
      </c>
      <c r="S646" s="392" t="s">
        <v>255</v>
      </c>
      <c r="T646" s="390">
        <v>264631</v>
      </c>
      <c r="U646" s="391"/>
      <c r="V646" s="590"/>
      <c r="W646" s="588"/>
      <c r="X646" s="588"/>
      <c r="Y646" s="588"/>
      <c r="Z646" s="589"/>
    </row>
    <row r="647" spans="2:26" s="239" customFormat="1" ht="24" x14ac:dyDescent="0.25">
      <c r="B647" s="404">
        <v>405</v>
      </c>
      <c r="C647" s="389" t="s">
        <v>833</v>
      </c>
      <c r="D647" s="405" t="s">
        <v>704</v>
      </c>
      <c r="E647" s="389" t="s">
        <v>453</v>
      </c>
      <c r="F647" s="389" t="s">
        <v>150</v>
      </c>
      <c r="G647" s="389" t="s">
        <v>260</v>
      </c>
      <c r="H647" s="389">
        <v>2366</v>
      </c>
      <c r="I647" s="389">
        <v>57</v>
      </c>
      <c r="J647" s="389">
        <v>116</v>
      </c>
      <c r="K647" s="406">
        <v>4566</v>
      </c>
      <c r="L647" s="406" t="s">
        <v>853</v>
      </c>
      <c r="M647" s="407">
        <v>226696.17</v>
      </c>
      <c r="N647" s="407">
        <v>214464.25</v>
      </c>
      <c r="O647" s="407">
        <v>147280</v>
      </c>
      <c r="P647" s="407">
        <f t="shared" si="11"/>
        <v>147280</v>
      </c>
      <c r="Q647" s="705"/>
      <c r="R647" s="389" t="s">
        <v>449</v>
      </c>
      <c r="S647" s="392" t="s">
        <v>255</v>
      </c>
      <c r="T647" s="390">
        <v>299950</v>
      </c>
      <c r="U647" s="391"/>
      <c r="V647" s="590"/>
      <c r="W647" s="588"/>
      <c r="X647" s="588"/>
      <c r="Y647" s="588"/>
      <c r="Z647" s="589"/>
    </row>
    <row r="648" spans="2:26" s="239" customFormat="1" ht="24" x14ac:dyDescent="0.25">
      <c r="B648" s="404">
        <v>406</v>
      </c>
      <c r="C648" s="389" t="s">
        <v>833</v>
      </c>
      <c r="D648" s="405" t="s">
        <v>705</v>
      </c>
      <c r="E648" s="389" t="s">
        <v>453</v>
      </c>
      <c r="F648" s="389" t="s">
        <v>151</v>
      </c>
      <c r="G648" s="389" t="s">
        <v>260</v>
      </c>
      <c r="H648" s="389">
        <v>2366</v>
      </c>
      <c r="I648" s="389">
        <v>57</v>
      </c>
      <c r="J648" s="389">
        <v>119</v>
      </c>
      <c r="K648" s="406">
        <v>4567</v>
      </c>
      <c r="L648" s="406" t="s">
        <v>853</v>
      </c>
      <c r="M648" s="407">
        <v>219933.81</v>
      </c>
      <c r="N648" s="407">
        <v>203116.48499999999</v>
      </c>
      <c r="O648" s="407">
        <v>174314</v>
      </c>
      <c r="P648" s="407">
        <f t="shared" si="11"/>
        <v>174314</v>
      </c>
      <c r="Q648" s="705"/>
      <c r="R648" s="389" t="s">
        <v>449</v>
      </c>
      <c r="S648" s="392" t="s">
        <v>255</v>
      </c>
      <c r="T648" s="390">
        <v>284079</v>
      </c>
      <c r="U648" s="391"/>
      <c r="V648" s="590"/>
      <c r="W648" s="588"/>
      <c r="X648" s="588"/>
      <c r="Y648" s="588"/>
      <c r="Z648" s="589"/>
    </row>
    <row r="649" spans="2:26" s="239" customFormat="1" ht="24" x14ac:dyDescent="0.25">
      <c r="B649" s="404">
        <v>407</v>
      </c>
      <c r="C649" s="389" t="s">
        <v>833</v>
      </c>
      <c r="D649" s="405" t="s">
        <v>706</v>
      </c>
      <c r="E649" s="389" t="s">
        <v>453</v>
      </c>
      <c r="F649" s="389" t="s">
        <v>153</v>
      </c>
      <c r="G649" s="389" t="s">
        <v>260</v>
      </c>
      <c r="H649" s="389">
        <v>2366</v>
      </c>
      <c r="I649" s="389">
        <v>57</v>
      </c>
      <c r="J649" s="389">
        <v>122</v>
      </c>
      <c r="K649" s="406">
        <v>4568</v>
      </c>
      <c r="L649" s="406" t="s">
        <v>853</v>
      </c>
      <c r="M649" s="407">
        <v>213753.27</v>
      </c>
      <c r="N649" s="407">
        <v>200714.8</v>
      </c>
      <c r="O649" s="407">
        <v>166376</v>
      </c>
      <c r="P649" s="407">
        <f t="shared" si="11"/>
        <v>166376</v>
      </c>
      <c r="Q649" s="705"/>
      <c r="R649" s="389" t="s">
        <v>449</v>
      </c>
      <c r="S649" s="392" t="s">
        <v>255</v>
      </c>
      <c r="T649" s="390">
        <v>280720</v>
      </c>
      <c r="U649" s="391"/>
      <c r="V649" s="590"/>
      <c r="W649" s="588"/>
      <c r="X649" s="588"/>
      <c r="Y649" s="588"/>
      <c r="Z649" s="589"/>
    </row>
    <row r="650" spans="2:26" s="239" customFormat="1" ht="24" x14ac:dyDescent="0.25">
      <c r="B650" s="404">
        <v>408</v>
      </c>
      <c r="C650" s="389" t="s">
        <v>833</v>
      </c>
      <c r="D650" s="405" t="s">
        <v>707</v>
      </c>
      <c r="E650" s="389" t="s">
        <v>453</v>
      </c>
      <c r="F650" s="389" t="s">
        <v>152</v>
      </c>
      <c r="G650" s="389" t="s">
        <v>260</v>
      </c>
      <c r="H650" s="389">
        <v>2366</v>
      </c>
      <c r="I650" s="389">
        <v>57</v>
      </c>
      <c r="J650" s="389">
        <v>125</v>
      </c>
      <c r="K650" s="406">
        <v>4569</v>
      </c>
      <c r="L650" s="406" t="s">
        <v>853</v>
      </c>
      <c r="M650" s="407">
        <v>210138.42</v>
      </c>
      <c r="N650" s="407">
        <v>197141.94500000001</v>
      </c>
      <c r="O650" s="407">
        <v>161413</v>
      </c>
      <c r="P650" s="407">
        <f t="shared" si="11"/>
        <v>161413</v>
      </c>
      <c r="Q650" s="705"/>
      <c r="R650" s="389" t="s">
        <v>449</v>
      </c>
      <c r="S650" s="392" t="s">
        <v>255</v>
      </c>
      <c r="T650" s="390">
        <v>275723</v>
      </c>
      <c r="U650" s="391"/>
      <c r="V650" s="590"/>
      <c r="W650" s="588"/>
      <c r="X650" s="588"/>
      <c r="Y650" s="588"/>
      <c r="Z650" s="589"/>
    </row>
    <row r="651" spans="2:26" s="239" customFormat="1" ht="24" x14ac:dyDescent="0.25">
      <c r="B651" s="404">
        <v>409</v>
      </c>
      <c r="C651" s="389" t="s">
        <v>833</v>
      </c>
      <c r="D651" s="405" t="s">
        <v>708</v>
      </c>
      <c r="E651" s="389" t="s">
        <v>453</v>
      </c>
      <c r="F651" s="389" t="s">
        <v>155</v>
      </c>
      <c r="G651" s="389" t="s">
        <v>260</v>
      </c>
      <c r="H651" s="389">
        <v>2366</v>
      </c>
      <c r="I651" s="389">
        <v>57</v>
      </c>
      <c r="J651" s="389">
        <v>128</v>
      </c>
      <c r="K651" s="406">
        <v>4570</v>
      </c>
      <c r="L651" s="406" t="s">
        <v>853</v>
      </c>
      <c r="M651" s="407">
        <v>205369.48</v>
      </c>
      <c r="N651" s="407">
        <v>193610.56</v>
      </c>
      <c r="O651" s="407">
        <v>156877</v>
      </c>
      <c r="P651" s="407">
        <f t="shared" si="11"/>
        <v>156877</v>
      </c>
      <c r="Q651" s="705"/>
      <c r="R651" s="389" t="s">
        <v>449</v>
      </c>
      <c r="S651" s="392" t="s">
        <v>255</v>
      </c>
      <c r="T651" s="390">
        <v>275723</v>
      </c>
      <c r="U651" s="391"/>
      <c r="V651" s="590"/>
      <c r="W651" s="588"/>
      <c r="X651" s="588"/>
      <c r="Y651" s="588"/>
      <c r="Z651" s="589"/>
    </row>
    <row r="652" spans="2:26" s="239" customFormat="1" ht="24" x14ac:dyDescent="0.25">
      <c r="B652" s="404">
        <v>410</v>
      </c>
      <c r="C652" s="389" t="s">
        <v>833</v>
      </c>
      <c r="D652" s="405" t="s">
        <v>709</v>
      </c>
      <c r="E652" s="389" t="s">
        <v>453</v>
      </c>
      <c r="F652" s="389" t="s">
        <v>154</v>
      </c>
      <c r="G652" s="389" t="s">
        <v>260</v>
      </c>
      <c r="H652" s="389">
        <v>2366</v>
      </c>
      <c r="I652" s="389">
        <v>57</v>
      </c>
      <c r="J652" s="389">
        <v>131</v>
      </c>
      <c r="K652" s="406">
        <v>4571</v>
      </c>
      <c r="L652" s="406" t="s">
        <v>853</v>
      </c>
      <c r="M652" s="407">
        <v>237512.11</v>
      </c>
      <c r="N652" s="407">
        <v>190920.01500000001</v>
      </c>
      <c r="O652" s="407">
        <v>154224</v>
      </c>
      <c r="P652" s="407">
        <f t="shared" si="11"/>
        <v>154224</v>
      </c>
      <c r="Q652" s="705"/>
      <c r="R652" s="389" t="s">
        <v>449</v>
      </c>
      <c r="S652" s="392" t="s">
        <v>255</v>
      </c>
      <c r="T652" s="390">
        <v>275723</v>
      </c>
      <c r="U652" s="391"/>
      <c r="V652" s="590"/>
      <c r="W652" s="588"/>
      <c r="X652" s="588"/>
      <c r="Y652" s="588"/>
      <c r="Z652" s="589"/>
    </row>
    <row r="653" spans="2:26" s="239" customFormat="1" ht="24.75" thickBot="1" x14ac:dyDescent="0.3">
      <c r="B653" s="408">
        <v>411</v>
      </c>
      <c r="C653" s="409" t="s">
        <v>833</v>
      </c>
      <c r="D653" s="410" t="s">
        <v>710</v>
      </c>
      <c r="E653" s="409" t="s">
        <v>453</v>
      </c>
      <c r="F653" s="409" t="s">
        <v>156</v>
      </c>
      <c r="G653" s="409" t="s">
        <v>260</v>
      </c>
      <c r="H653" s="409">
        <v>2366</v>
      </c>
      <c r="I653" s="409">
        <v>57</v>
      </c>
      <c r="J653" s="409">
        <v>137</v>
      </c>
      <c r="K653" s="411">
        <v>4573</v>
      </c>
      <c r="L653" s="411" t="s">
        <v>853</v>
      </c>
      <c r="M653" s="412">
        <v>200676.85</v>
      </c>
      <c r="N653" s="412">
        <v>189211.16500000001</v>
      </c>
      <c r="O653" s="412">
        <v>150724</v>
      </c>
      <c r="P653" s="412">
        <f t="shared" si="11"/>
        <v>150724</v>
      </c>
      <c r="Q653" s="686"/>
      <c r="R653" s="409" t="s">
        <v>449</v>
      </c>
      <c r="S653" s="413" t="s">
        <v>255</v>
      </c>
      <c r="T653" s="414">
        <v>275723</v>
      </c>
      <c r="U653" s="415"/>
      <c r="V653" s="596"/>
      <c r="W653" s="591"/>
      <c r="X653" s="591"/>
      <c r="Y653" s="591"/>
      <c r="Z653" s="592"/>
    </row>
    <row r="654" spans="2:26" ht="92.25" customHeight="1" thickBot="1" x14ac:dyDescent="0.3">
      <c r="B654" s="222">
        <v>412</v>
      </c>
      <c r="C654" s="223" t="s">
        <v>828</v>
      </c>
      <c r="D654" s="224" t="s">
        <v>711</v>
      </c>
      <c r="E654" s="223" t="s">
        <v>712</v>
      </c>
      <c r="F654" s="223" t="s">
        <v>157</v>
      </c>
      <c r="G654" s="223" t="s">
        <v>713</v>
      </c>
      <c r="H654" s="223">
        <v>2289</v>
      </c>
      <c r="I654" s="223">
        <v>1234</v>
      </c>
      <c r="J654" s="223">
        <v>185</v>
      </c>
      <c r="K654" s="225">
        <v>72502</v>
      </c>
      <c r="L654" s="225" t="s">
        <v>855</v>
      </c>
      <c r="M654" s="226">
        <v>866572.07</v>
      </c>
      <c r="N654" s="226">
        <v>519000</v>
      </c>
      <c r="O654" s="226">
        <v>161690.1</v>
      </c>
      <c r="P654" s="226">
        <f>N654</f>
        <v>519000</v>
      </c>
      <c r="Q654" s="227"/>
      <c r="R654" s="223" t="s">
        <v>449</v>
      </c>
      <c r="S654" s="223" t="s">
        <v>697</v>
      </c>
      <c r="T654" s="228">
        <v>650000</v>
      </c>
      <c r="U654" s="229"/>
      <c r="V654" s="230" t="s">
        <v>954</v>
      </c>
      <c r="W654" s="230" t="s">
        <v>940</v>
      </c>
      <c r="X654" s="230" t="s">
        <v>955</v>
      </c>
      <c r="Y654" s="230" t="s">
        <v>948</v>
      </c>
      <c r="Z654" s="231">
        <v>180</v>
      </c>
    </row>
    <row r="655" spans="2:26" ht="24" x14ac:dyDescent="0.25">
      <c r="B655" s="179">
        <v>413</v>
      </c>
      <c r="C655" s="180" t="s">
        <v>823</v>
      </c>
      <c r="D655" s="468" t="s">
        <v>714</v>
      </c>
      <c r="E655" s="180" t="s">
        <v>715</v>
      </c>
      <c r="F655" s="180" t="s">
        <v>1095</v>
      </c>
      <c r="G655" s="180" t="s">
        <v>716</v>
      </c>
      <c r="H655" s="180">
        <v>3800</v>
      </c>
      <c r="I655" s="180">
        <v>1025</v>
      </c>
      <c r="J655" s="180">
        <v>25</v>
      </c>
      <c r="K655" s="180">
        <v>61793</v>
      </c>
      <c r="L655" s="180" t="s">
        <v>854</v>
      </c>
      <c r="M655" s="182">
        <v>13191.69</v>
      </c>
      <c r="N655" s="182">
        <v>14000</v>
      </c>
      <c r="O655" s="182">
        <v>14000</v>
      </c>
      <c r="P655" s="182">
        <f>O655/2</f>
        <v>7000</v>
      </c>
      <c r="Q655" s="693">
        <f>SUM(O655:O661)*90%</f>
        <v>88200</v>
      </c>
      <c r="R655" s="180" t="s">
        <v>262</v>
      </c>
      <c r="S655" s="180" t="s">
        <v>262</v>
      </c>
      <c r="T655" s="255">
        <v>0</v>
      </c>
      <c r="U655" s="256"/>
      <c r="V655" s="890"/>
      <c r="W655" s="891"/>
      <c r="X655" s="891"/>
      <c r="Y655" s="891"/>
      <c r="Z655" s="889"/>
    </row>
    <row r="656" spans="2:26" ht="24" x14ac:dyDescent="0.25">
      <c r="B656" s="185">
        <v>414</v>
      </c>
      <c r="C656" s="186" t="s">
        <v>823</v>
      </c>
      <c r="D656" s="532" t="s">
        <v>717</v>
      </c>
      <c r="E656" s="186" t="s">
        <v>715</v>
      </c>
      <c r="F656" s="186" t="s">
        <v>1096</v>
      </c>
      <c r="G656" s="186" t="s">
        <v>716</v>
      </c>
      <c r="H656" s="186">
        <v>3800</v>
      </c>
      <c r="I656" s="186">
        <v>1025</v>
      </c>
      <c r="J656" s="186">
        <v>28</v>
      </c>
      <c r="K656" s="186">
        <v>61795</v>
      </c>
      <c r="L656" s="186" t="s">
        <v>854</v>
      </c>
      <c r="M656" s="187">
        <v>13191.69</v>
      </c>
      <c r="N656" s="187">
        <v>14000</v>
      </c>
      <c r="O656" s="187">
        <v>14000</v>
      </c>
      <c r="P656" s="187">
        <f t="shared" ref="P656:P661" si="12">O656/2</f>
        <v>7000</v>
      </c>
      <c r="Q656" s="597"/>
      <c r="R656" s="186" t="s">
        <v>494</v>
      </c>
      <c r="S656" s="186" t="s">
        <v>402</v>
      </c>
      <c r="T656" s="252">
        <v>363105.25</v>
      </c>
      <c r="U656" s="253" t="s">
        <v>846</v>
      </c>
      <c r="V656" s="593"/>
      <c r="W656" s="594"/>
      <c r="X656" s="594"/>
      <c r="Y656" s="594"/>
      <c r="Z656" s="595"/>
    </row>
    <row r="657" spans="2:26" ht="24" x14ac:dyDescent="0.25">
      <c r="B657" s="185">
        <v>415</v>
      </c>
      <c r="C657" s="186" t="s">
        <v>823</v>
      </c>
      <c r="D657" s="532" t="s">
        <v>718</v>
      </c>
      <c r="E657" s="186" t="s">
        <v>715</v>
      </c>
      <c r="F657" s="186" t="s">
        <v>1097</v>
      </c>
      <c r="G657" s="186" t="s">
        <v>716</v>
      </c>
      <c r="H657" s="186">
        <v>3800</v>
      </c>
      <c r="I657" s="186">
        <v>1025</v>
      </c>
      <c r="J657" s="186">
        <v>31</v>
      </c>
      <c r="K657" s="186">
        <v>61797</v>
      </c>
      <c r="L657" s="186" t="s">
        <v>854</v>
      </c>
      <c r="M657" s="187">
        <v>13191.69</v>
      </c>
      <c r="N657" s="187">
        <v>14000</v>
      </c>
      <c r="O657" s="187">
        <v>14000</v>
      </c>
      <c r="P657" s="187">
        <f t="shared" si="12"/>
        <v>7000</v>
      </c>
      <c r="Q657" s="597"/>
      <c r="R657" s="186" t="s">
        <v>494</v>
      </c>
      <c r="S657" s="186" t="s">
        <v>402</v>
      </c>
      <c r="T657" s="252">
        <v>363105.25</v>
      </c>
      <c r="U657" s="253" t="s">
        <v>846</v>
      </c>
      <c r="V657" s="593"/>
      <c r="W657" s="594"/>
      <c r="X657" s="594"/>
      <c r="Y657" s="594"/>
      <c r="Z657" s="595"/>
    </row>
    <row r="658" spans="2:26" ht="24" x14ac:dyDescent="0.25">
      <c r="B658" s="185">
        <v>416</v>
      </c>
      <c r="C658" s="186" t="s">
        <v>823</v>
      </c>
      <c r="D658" s="532" t="s">
        <v>719</v>
      </c>
      <c r="E658" s="186" t="s">
        <v>715</v>
      </c>
      <c r="F658" s="186" t="s">
        <v>1098</v>
      </c>
      <c r="G658" s="186" t="s">
        <v>716</v>
      </c>
      <c r="H658" s="186">
        <v>3800</v>
      </c>
      <c r="I658" s="186">
        <v>1025</v>
      </c>
      <c r="J658" s="186">
        <v>34</v>
      </c>
      <c r="K658" s="186">
        <v>61799</v>
      </c>
      <c r="L658" s="186" t="s">
        <v>854</v>
      </c>
      <c r="M658" s="187">
        <v>13191.69</v>
      </c>
      <c r="N658" s="187">
        <v>14000</v>
      </c>
      <c r="O658" s="187">
        <v>14000</v>
      </c>
      <c r="P658" s="187">
        <f t="shared" si="12"/>
        <v>7000</v>
      </c>
      <c r="Q658" s="597"/>
      <c r="R658" s="186" t="s">
        <v>494</v>
      </c>
      <c r="S658" s="186" t="s">
        <v>402</v>
      </c>
      <c r="T658" s="252">
        <v>363105.25</v>
      </c>
      <c r="U658" s="253" t="s">
        <v>846</v>
      </c>
      <c r="V658" s="593"/>
      <c r="W658" s="594"/>
      <c r="X658" s="594"/>
      <c r="Y658" s="594"/>
      <c r="Z658" s="595"/>
    </row>
    <row r="659" spans="2:26" ht="24" x14ac:dyDescent="0.25">
      <c r="B659" s="185">
        <v>417</v>
      </c>
      <c r="C659" s="186" t="s">
        <v>823</v>
      </c>
      <c r="D659" s="532" t="s">
        <v>720</v>
      </c>
      <c r="E659" s="186" t="s">
        <v>715</v>
      </c>
      <c r="F659" s="186" t="s">
        <v>1099</v>
      </c>
      <c r="G659" s="186" t="s">
        <v>716</v>
      </c>
      <c r="H659" s="186">
        <v>3800</v>
      </c>
      <c r="I659" s="186">
        <v>1025</v>
      </c>
      <c r="J659" s="186">
        <v>43</v>
      </c>
      <c r="K659" s="186">
        <v>61805</v>
      </c>
      <c r="L659" s="186" t="s">
        <v>854</v>
      </c>
      <c r="M659" s="187">
        <v>13191.69</v>
      </c>
      <c r="N659" s="187">
        <v>14000</v>
      </c>
      <c r="O659" s="187">
        <v>14000</v>
      </c>
      <c r="P659" s="187">
        <f t="shared" si="12"/>
        <v>7000</v>
      </c>
      <c r="Q659" s="597"/>
      <c r="R659" s="186" t="s">
        <v>262</v>
      </c>
      <c r="S659" s="186" t="s">
        <v>262</v>
      </c>
      <c r="T659" s="252">
        <v>0</v>
      </c>
      <c r="U659" s="253"/>
      <c r="V659" s="593"/>
      <c r="W659" s="594"/>
      <c r="X659" s="594"/>
      <c r="Y659" s="594"/>
      <c r="Z659" s="595"/>
    </row>
    <row r="660" spans="2:26" ht="24" x14ac:dyDescent="0.25">
      <c r="B660" s="185">
        <v>418</v>
      </c>
      <c r="C660" s="186" t="s">
        <v>823</v>
      </c>
      <c r="D660" s="532" t="s">
        <v>721</v>
      </c>
      <c r="E660" s="186" t="s">
        <v>715</v>
      </c>
      <c r="F660" s="186" t="s">
        <v>1100</v>
      </c>
      <c r="G660" s="186" t="s">
        <v>716</v>
      </c>
      <c r="H660" s="186">
        <v>3800</v>
      </c>
      <c r="I660" s="186">
        <v>1025</v>
      </c>
      <c r="J660" s="186">
        <v>55</v>
      </c>
      <c r="K660" s="186">
        <v>61813</v>
      </c>
      <c r="L660" s="186" t="s">
        <v>854</v>
      </c>
      <c r="M660" s="187">
        <v>13191.69</v>
      </c>
      <c r="N660" s="187">
        <v>14000</v>
      </c>
      <c r="O660" s="187">
        <v>14000</v>
      </c>
      <c r="P660" s="187">
        <f t="shared" si="12"/>
        <v>7000</v>
      </c>
      <c r="Q660" s="597"/>
      <c r="R660" s="186" t="s">
        <v>262</v>
      </c>
      <c r="S660" s="186" t="s">
        <v>262</v>
      </c>
      <c r="T660" s="252">
        <v>0</v>
      </c>
      <c r="U660" s="253"/>
      <c r="V660" s="593"/>
      <c r="W660" s="594"/>
      <c r="X660" s="594"/>
      <c r="Y660" s="594"/>
      <c r="Z660" s="595"/>
    </row>
    <row r="661" spans="2:26" ht="24.75" thickBot="1" x14ac:dyDescent="0.3">
      <c r="B661" s="190">
        <v>419</v>
      </c>
      <c r="C661" s="191" t="s">
        <v>823</v>
      </c>
      <c r="D661" s="533" t="s">
        <v>722</v>
      </c>
      <c r="E661" s="191" t="s">
        <v>715</v>
      </c>
      <c r="F661" s="191" t="s">
        <v>1101</v>
      </c>
      <c r="G661" s="191" t="s">
        <v>716</v>
      </c>
      <c r="H661" s="191">
        <v>3800</v>
      </c>
      <c r="I661" s="191">
        <v>1025</v>
      </c>
      <c r="J661" s="191">
        <v>58</v>
      </c>
      <c r="K661" s="191">
        <v>61815</v>
      </c>
      <c r="L661" s="191" t="s">
        <v>854</v>
      </c>
      <c r="M661" s="192">
        <v>13191.69</v>
      </c>
      <c r="N661" s="192">
        <v>14000</v>
      </c>
      <c r="O661" s="192">
        <v>14000</v>
      </c>
      <c r="P661" s="192">
        <f t="shared" si="12"/>
        <v>7000</v>
      </c>
      <c r="Q661" s="694"/>
      <c r="R661" s="191" t="s">
        <v>262</v>
      </c>
      <c r="S661" s="191" t="s">
        <v>262</v>
      </c>
      <c r="T661" s="540">
        <v>0</v>
      </c>
      <c r="U661" s="541"/>
      <c r="V661" s="593"/>
      <c r="W661" s="594"/>
      <c r="X661" s="594"/>
      <c r="Y661" s="594"/>
      <c r="Z661" s="595"/>
    </row>
    <row r="662" spans="2:26" ht="24.75" thickBot="1" x14ac:dyDescent="0.3">
      <c r="B662" s="267">
        <v>420</v>
      </c>
      <c r="C662" s="268" t="s">
        <v>835</v>
      </c>
      <c r="D662" s="269" t="s">
        <v>723</v>
      </c>
      <c r="E662" s="268" t="s">
        <v>724</v>
      </c>
      <c r="F662" s="268" t="s">
        <v>158</v>
      </c>
      <c r="G662" s="268" t="s">
        <v>725</v>
      </c>
      <c r="H662" s="268">
        <v>1895</v>
      </c>
      <c r="I662" s="268">
        <v>31</v>
      </c>
      <c r="J662" s="268">
        <v>121</v>
      </c>
      <c r="K662" s="270">
        <v>1851</v>
      </c>
      <c r="L662" s="270" t="s">
        <v>854</v>
      </c>
      <c r="M662" s="271">
        <v>957440.75</v>
      </c>
      <c r="N662" s="271">
        <v>1468534.6</v>
      </c>
      <c r="O662" s="271">
        <v>1468534.6</v>
      </c>
      <c r="P662" s="271">
        <f>O662/2</f>
        <v>734267.3</v>
      </c>
      <c r="Q662" s="272"/>
      <c r="R662" s="268" t="s">
        <v>262</v>
      </c>
      <c r="S662" s="268" t="s">
        <v>262</v>
      </c>
      <c r="T662" s="273">
        <v>0</v>
      </c>
      <c r="U662" s="274"/>
      <c r="V662" s="45"/>
      <c r="W662" s="46"/>
      <c r="X662" s="46"/>
      <c r="Y662" s="46"/>
      <c r="Z662" s="47"/>
    </row>
    <row r="663" spans="2:26" ht="48" x14ac:dyDescent="0.25">
      <c r="B663" s="233">
        <v>421</v>
      </c>
      <c r="C663" s="153" t="s">
        <v>828</v>
      </c>
      <c r="D663" s="240" t="s">
        <v>726</v>
      </c>
      <c r="E663" s="153" t="s">
        <v>448</v>
      </c>
      <c r="F663" s="153" t="s">
        <v>159</v>
      </c>
      <c r="G663" s="153" t="s">
        <v>251</v>
      </c>
      <c r="H663" s="241">
        <v>1608</v>
      </c>
      <c r="I663" s="241">
        <v>49</v>
      </c>
      <c r="J663" s="241">
        <v>123</v>
      </c>
      <c r="K663" s="241">
        <v>4221</v>
      </c>
      <c r="L663" s="241" t="s">
        <v>853</v>
      </c>
      <c r="M663" s="234">
        <v>407235.21036121144</v>
      </c>
      <c r="N663" s="234">
        <v>407235.21</v>
      </c>
      <c r="O663" s="234">
        <v>115000</v>
      </c>
      <c r="P663" s="234">
        <f>O663</f>
        <v>115000</v>
      </c>
      <c r="Q663" s="235">
        <f>P663</f>
        <v>115000</v>
      </c>
      <c r="R663" s="153" t="s">
        <v>727</v>
      </c>
      <c r="S663" s="153" t="s">
        <v>450</v>
      </c>
      <c r="T663" s="154">
        <v>1100000</v>
      </c>
      <c r="U663" s="433"/>
      <c r="V663" s="45"/>
      <c r="W663" s="46"/>
      <c r="X663" s="46"/>
      <c r="Y663" s="46"/>
      <c r="Z663" s="47"/>
    </row>
    <row r="664" spans="2:26" ht="24.75" thickBot="1" x14ac:dyDescent="0.3">
      <c r="B664" s="211">
        <v>422</v>
      </c>
      <c r="C664" s="160" t="s">
        <v>828</v>
      </c>
      <c r="D664" s="212" t="s">
        <v>728</v>
      </c>
      <c r="E664" s="160" t="s">
        <v>448</v>
      </c>
      <c r="F664" s="160" t="s">
        <v>160</v>
      </c>
      <c r="G664" s="160" t="s">
        <v>251</v>
      </c>
      <c r="H664" s="213">
        <v>1608</v>
      </c>
      <c r="I664" s="213">
        <v>49</v>
      </c>
      <c r="J664" s="213">
        <v>123</v>
      </c>
      <c r="K664" s="213">
        <v>4358</v>
      </c>
      <c r="L664" s="213" t="s">
        <v>854</v>
      </c>
      <c r="M664" s="214">
        <v>71575.479638788558</v>
      </c>
      <c r="N664" s="214">
        <v>15210</v>
      </c>
      <c r="O664" s="214">
        <v>15210</v>
      </c>
      <c r="P664" s="214">
        <f>O664/2</f>
        <v>7605</v>
      </c>
      <c r="Q664" s="215">
        <f>P664/2</f>
        <v>3802.5</v>
      </c>
      <c r="R664" s="160" t="s">
        <v>262</v>
      </c>
      <c r="S664" s="160" t="s">
        <v>262</v>
      </c>
      <c r="T664" s="161">
        <v>0</v>
      </c>
      <c r="U664" s="232"/>
      <c r="V664" s="41"/>
      <c r="W664" s="48"/>
      <c r="X664" s="48"/>
      <c r="Y664" s="48"/>
      <c r="Z664" s="49"/>
    </row>
    <row r="665" spans="2:26" s="239" customFormat="1" ht="60.75" thickBot="1" x14ac:dyDescent="0.3">
      <c r="B665" s="275">
        <v>423</v>
      </c>
      <c r="C665" s="172" t="s">
        <v>828</v>
      </c>
      <c r="D665" s="282" t="s">
        <v>729</v>
      </c>
      <c r="E665" s="172" t="s">
        <v>448</v>
      </c>
      <c r="F665" s="172" t="s">
        <v>161</v>
      </c>
      <c r="G665" s="172" t="s">
        <v>251</v>
      </c>
      <c r="H665" s="416">
        <v>1584</v>
      </c>
      <c r="I665" s="416">
        <v>47</v>
      </c>
      <c r="J665" s="416">
        <v>218</v>
      </c>
      <c r="K665" s="416">
        <v>4237</v>
      </c>
      <c r="L665" s="416" t="s">
        <v>855</v>
      </c>
      <c r="M665" s="280">
        <v>111603.72</v>
      </c>
      <c r="N665" s="280">
        <v>203999.25</v>
      </c>
      <c r="O665" s="280">
        <v>127780</v>
      </c>
      <c r="P665" s="280">
        <f>N665</f>
        <v>203999.25</v>
      </c>
      <c r="Q665" s="281">
        <f>N665</f>
        <v>203999.25</v>
      </c>
      <c r="R665" s="172" t="s">
        <v>449</v>
      </c>
      <c r="S665" s="172" t="s">
        <v>730</v>
      </c>
      <c r="T665" s="173">
        <v>275000</v>
      </c>
      <c r="U665" s="174"/>
      <c r="V665" s="156" t="s">
        <v>939</v>
      </c>
      <c r="W665" s="230" t="s">
        <v>940</v>
      </c>
      <c r="X665" s="230" t="s">
        <v>956</v>
      </c>
      <c r="Y665" s="230" t="s">
        <v>948</v>
      </c>
      <c r="Z665" s="231">
        <v>158</v>
      </c>
    </row>
    <row r="666" spans="2:26" x14ac:dyDescent="0.25">
      <c r="B666" s="367">
        <v>424</v>
      </c>
      <c r="C666" s="368" t="s">
        <v>830</v>
      </c>
      <c r="D666" s="369" t="s">
        <v>731</v>
      </c>
      <c r="E666" s="368" t="s">
        <v>448</v>
      </c>
      <c r="F666" s="368" t="s">
        <v>166</v>
      </c>
      <c r="G666" s="368" t="s">
        <v>251</v>
      </c>
      <c r="H666" s="550">
        <v>1185</v>
      </c>
      <c r="I666" s="550">
        <v>32</v>
      </c>
      <c r="J666" s="550">
        <v>106</v>
      </c>
      <c r="K666" s="550">
        <v>2999</v>
      </c>
      <c r="L666" s="550" t="s">
        <v>854</v>
      </c>
      <c r="M666" s="370">
        <v>201099.7611388115</v>
      </c>
      <c r="N666" s="370">
        <v>38675.74</v>
      </c>
      <c r="O666" s="370">
        <v>38675.74</v>
      </c>
      <c r="P666" s="370">
        <f t="shared" ref="P666:P671" si="13">O666/2</f>
        <v>19337.87</v>
      </c>
      <c r="Q666" s="671">
        <f>SUM(O666:O671)*90%</f>
        <v>138992.31</v>
      </c>
      <c r="R666" s="368" t="s">
        <v>262</v>
      </c>
      <c r="S666" s="368" t="s">
        <v>262</v>
      </c>
      <c r="T666" s="551">
        <v>0</v>
      </c>
      <c r="U666" s="552"/>
      <c r="V666" s="890"/>
      <c r="W666" s="891"/>
      <c r="X666" s="891"/>
      <c r="Y666" s="891"/>
      <c r="Z666" s="889"/>
    </row>
    <row r="667" spans="2:26" x14ac:dyDescent="0.25">
      <c r="B667" s="373">
        <v>425</v>
      </c>
      <c r="C667" s="374" t="s">
        <v>830</v>
      </c>
      <c r="D667" s="375" t="s">
        <v>731</v>
      </c>
      <c r="E667" s="374" t="s">
        <v>448</v>
      </c>
      <c r="F667" s="374" t="s">
        <v>166</v>
      </c>
      <c r="G667" s="374" t="s">
        <v>251</v>
      </c>
      <c r="H667" s="553">
        <v>1185</v>
      </c>
      <c r="I667" s="553">
        <v>32</v>
      </c>
      <c r="J667" s="553">
        <v>108</v>
      </c>
      <c r="K667" s="553">
        <v>3000</v>
      </c>
      <c r="L667" s="553" t="s">
        <v>854</v>
      </c>
      <c r="M667" s="376">
        <v>107255.74423780604</v>
      </c>
      <c r="N667" s="376">
        <v>20629.07</v>
      </c>
      <c r="O667" s="376">
        <v>20629.07</v>
      </c>
      <c r="P667" s="376">
        <f t="shared" si="13"/>
        <v>10314.535</v>
      </c>
      <c r="Q667" s="672"/>
      <c r="R667" s="374" t="s">
        <v>262</v>
      </c>
      <c r="S667" s="374" t="s">
        <v>262</v>
      </c>
      <c r="T667" s="554">
        <v>0</v>
      </c>
      <c r="U667" s="555"/>
      <c r="V667" s="593"/>
      <c r="W667" s="594"/>
      <c r="X667" s="594"/>
      <c r="Y667" s="594"/>
      <c r="Z667" s="595"/>
    </row>
    <row r="668" spans="2:26" x14ac:dyDescent="0.25">
      <c r="B668" s="373">
        <v>426</v>
      </c>
      <c r="C668" s="374" t="s">
        <v>830</v>
      </c>
      <c r="D668" s="375" t="s">
        <v>732</v>
      </c>
      <c r="E668" s="374" t="s">
        <v>448</v>
      </c>
      <c r="F668" s="374" t="s">
        <v>163</v>
      </c>
      <c r="G668" s="374" t="s">
        <v>251</v>
      </c>
      <c r="H668" s="553">
        <v>1463</v>
      </c>
      <c r="I668" s="553">
        <v>40</v>
      </c>
      <c r="J668" s="553">
        <v>76</v>
      </c>
      <c r="K668" s="553">
        <v>3171</v>
      </c>
      <c r="L668" s="553" t="s">
        <v>854</v>
      </c>
      <c r="M668" s="376">
        <v>154325.29120762771</v>
      </c>
      <c r="N668" s="376">
        <v>31511.62</v>
      </c>
      <c r="O668" s="376">
        <v>31511.62</v>
      </c>
      <c r="P668" s="376">
        <f t="shared" si="13"/>
        <v>15755.81</v>
      </c>
      <c r="Q668" s="672"/>
      <c r="R668" s="374" t="s">
        <v>262</v>
      </c>
      <c r="S668" s="374" t="s">
        <v>262</v>
      </c>
      <c r="T668" s="554">
        <v>0</v>
      </c>
      <c r="U668" s="555"/>
      <c r="V668" s="593"/>
      <c r="W668" s="594"/>
      <c r="X668" s="594"/>
      <c r="Y668" s="594"/>
      <c r="Z668" s="595"/>
    </row>
    <row r="669" spans="2:26" x14ac:dyDescent="0.25">
      <c r="B669" s="373">
        <v>427</v>
      </c>
      <c r="C669" s="374" t="s">
        <v>830</v>
      </c>
      <c r="D669" s="375" t="s">
        <v>733</v>
      </c>
      <c r="E669" s="374" t="s">
        <v>448</v>
      </c>
      <c r="F669" s="374" t="s">
        <v>164</v>
      </c>
      <c r="G669" s="374" t="s">
        <v>251</v>
      </c>
      <c r="H669" s="553">
        <v>1239</v>
      </c>
      <c r="I669" s="553">
        <v>33</v>
      </c>
      <c r="J669" s="553">
        <v>214</v>
      </c>
      <c r="K669" s="553">
        <v>3175</v>
      </c>
      <c r="L669" s="553" t="s">
        <v>854</v>
      </c>
      <c r="M669" s="376">
        <v>77671.891460817991</v>
      </c>
      <c r="N669" s="376">
        <v>14839.84</v>
      </c>
      <c r="O669" s="376">
        <v>14839.84</v>
      </c>
      <c r="P669" s="376">
        <f t="shared" si="13"/>
        <v>7419.92</v>
      </c>
      <c r="Q669" s="672"/>
      <c r="R669" s="374" t="s">
        <v>262</v>
      </c>
      <c r="S669" s="374" t="s">
        <v>262</v>
      </c>
      <c r="T669" s="554">
        <v>0</v>
      </c>
      <c r="U669" s="555"/>
      <c r="V669" s="593"/>
      <c r="W669" s="594"/>
      <c r="X669" s="594"/>
      <c r="Y669" s="594"/>
      <c r="Z669" s="595"/>
    </row>
    <row r="670" spans="2:26" x14ac:dyDescent="0.25">
      <c r="B670" s="373">
        <v>428</v>
      </c>
      <c r="C670" s="374" t="s">
        <v>830</v>
      </c>
      <c r="D670" s="375" t="s">
        <v>734</v>
      </c>
      <c r="E670" s="374" t="s">
        <v>448</v>
      </c>
      <c r="F670" s="374" t="s">
        <v>165</v>
      </c>
      <c r="G670" s="374" t="s">
        <v>251</v>
      </c>
      <c r="H670" s="553">
        <v>1492</v>
      </c>
      <c r="I670" s="553">
        <v>41</v>
      </c>
      <c r="J670" s="553">
        <v>105</v>
      </c>
      <c r="K670" s="553">
        <v>3176</v>
      </c>
      <c r="L670" s="553" t="s">
        <v>854</v>
      </c>
      <c r="M670" s="376">
        <v>77671.891460817991</v>
      </c>
      <c r="N670" s="376">
        <v>14839.84</v>
      </c>
      <c r="O670" s="376">
        <v>14839.84</v>
      </c>
      <c r="P670" s="376">
        <f t="shared" si="13"/>
        <v>7419.92</v>
      </c>
      <c r="Q670" s="672"/>
      <c r="R670" s="374" t="s">
        <v>262</v>
      </c>
      <c r="S670" s="374" t="s">
        <v>262</v>
      </c>
      <c r="T670" s="554">
        <v>0</v>
      </c>
      <c r="U670" s="555"/>
      <c r="V670" s="593"/>
      <c r="W670" s="594"/>
      <c r="X670" s="594"/>
      <c r="Y670" s="594"/>
      <c r="Z670" s="595"/>
    </row>
    <row r="671" spans="2:26" ht="36.75" thickBot="1" x14ac:dyDescent="0.3">
      <c r="B671" s="379">
        <v>429</v>
      </c>
      <c r="C671" s="380" t="s">
        <v>830</v>
      </c>
      <c r="D671" s="381" t="s">
        <v>735</v>
      </c>
      <c r="E671" s="380" t="s">
        <v>448</v>
      </c>
      <c r="F671" s="380" t="s">
        <v>162</v>
      </c>
      <c r="G671" s="380" t="s">
        <v>251</v>
      </c>
      <c r="H671" s="556">
        <v>1184</v>
      </c>
      <c r="I671" s="556">
        <v>47</v>
      </c>
      <c r="J671" s="556">
        <v>65</v>
      </c>
      <c r="K671" s="556">
        <v>2998</v>
      </c>
      <c r="L671" s="556" t="s">
        <v>854</v>
      </c>
      <c r="M671" s="382">
        <v>171765.01049411876</v>
      </c>
      <c r="N671" s="382">
        <v>33939.79</v>
      </c>
      <c r="O671" s="382">
        <v>33939.79</v>
      </c>
      <c r="P671" s="382">
        <f t="shared" si="13"/>
        <v>16969.895</v>
      </c>
      <c r="Q671" s="673"/>
      <c r="R671" s="380" t="s">
        <v>494</v>
      </c>
      <c r="S671" s="380" t="s">
        <v>630</v>
      </c>
      <c r="T671" s="557">
        <v>74.73</v>
      </c>
      <c r="U671" s="558" t="s">
        <v>846</v>
      </c>
      <c r="V671" s="894"/>
      <c r="W671" s="895"/>
      <c r="X671" s="895"/>
      <c r="Y671" s="895"/>
      <c r="Z671" s="903"/>
    </row>
    <row r="672" spans="2:26" s="239" customFormat="1" ht="60.75" thickBot="1" x14ac:dyDescent="0.3">
      <c r="B672" s="233">
        <v>430</v>
      </c>
      <c r="C672" s="153" t="s">
        <v>828</v>
      </c>
      <c r="D672" s="240" t="s">
        <v>736</v>
      </c>
      <c r="E672" s="153" t="s">
        <v>448</v>
      </c>
      <c r="F672" s="153" t="s">
        <v>167</v>
      </c>
      <c r="G672" s="153" t="s">
        <v>251</v>
      </c>
      <c r="H672" s="241">
        <v>1805</v>
      </c>
      <c r="I672" s="241">
        <v>72</v>
      </c>
      <c r="J672" s="241">
        <v>27</v>
      </c>
      <c r="K672" s="241">
        <v>3153</v>
      </c>
      <c r="L672" s="241" t="s">
        <v>855</v>
      </c>
      <c r="M672" s="234">
        <v>39600.83</v>
      </c>
      <c r="N672" s="234">
        <v>79984.08</v>
      </c>
      <c r="O672" s="234">
        <v>40590</v>
      </c>
      <c r="P672" s="234">
        <f>N672</f>
        <v>79984.08</v>
      </c>
      <c r="Q672" s="235"/>
      <c r="R672" s="153" t="s">
        <v>449</v>
      </c>
      <c r="S672" s="153" t="s">
        <v>730</v>
      </c>
      <c r="T672" s="154">
        <v>110000</v>
      </c>
      <c r="U672" s="155"/>
      <c r="V672" s="156" t="s">
        <v>939</v>
      </c>
      <c r="W672" s="230" t="s">
        <v>940</v>
      </c>
      <c r="X672" s="230" t="s">
        <v>956</v>
      </c>
      <c r="Y672" s="230" t="s">
        <v>948</v>
      </c>
      <c r="Z672" s="231">
        <v>158</v>
      </c>
    </row>
    <row r="673" spans="2:26" ht="24" x14ac:dyDescent="0.25">
      <c r="B673" s="211">
        <v>431</v>
      </c>
      <c r="C673" s="160" t="s">
        <v>828</v>
      </c>
      <c r="D673" s="212" t="s">
        <v>737</v>
      </c>
      <c r="E673" s="160" t="s">
        <v>738</v>
      </c>
      <c r="F673" s="160" t="s">
        <v>168</v>
      </c>
      <c r="G673" s="160" t="s">
        <v>739</v>
      </c>
      <c r="H673" s="213">
        <v>2322</v>
      </c>
      <c r="I673" s="213">
        <v>42</v>
      </c>
      <c r="J673" s="213">
        <v>237</v>
      </c>
      <c r="K673" s="213">
        <v>4193</v>
      </c>
      <c r="L673" s="213" t="s">
        <v>854</v>
      </c>
      <c r="M673" s="214">
        <v>783347.74</v>
      </c>
      <c r="N673" s="214">
        <v>3000</v>
      </c>
      <c r="O673" s="214">
        <v>100590.27</v>
      </c>
      <c r="P673" s="214">
        <f>O673/2</f>
        <v>50295.135000000002</v>
      </c>
      <c r="Q673" s="215"/>
      <c r="R673" s="160" t="s">
        <v>494</v>
      </c>
      <c r="S673" s="160" t="s">
        <v>740</v>
      </c>
      <c r="T673" s="161">
        <v>2414.9299999999998</v>
      </c>
      <c r="U673" s="232" t="s">
        <v>846</v>
      </c>
      <c r="V673" s="44"/>
      <c r="W673" s="53"/>
      <c r="X673" s="53"/>
      <c r="Y673" s="53"/>
      <c r="Z673" s="40"/>
    </row>
    <row r="674" spans="2:26" ht="24" x14ac:dyDescent="0.25">
      <c r="B674" s="36">
        <v>432</v>
      </c>
      <c r="C674" s="160" t="s">
        <v>832</v>
      </c>
      <c r="D674" s="212" t="s">
        <v>741</v>
      </c>
      <c r="E674" s="160" t="s">
        <v>742</v>
      </c>
      <c r="F674" s="160" t="s">
        <v>169</v>
      </c>
      <c r="G674" s="160" t="s">
        <v>739</v>
      </c>
      <c r="H674" s="160">
        <v>3804</v>
      </c>
      <c r="I674" s="160">
        <v>47</v>
      </c>
      <c r="J674" s="160">
        <v>5</v>
      </c>
      <c r="K674" s="160">
        <v>4905</v>
      </c>
      <c r="L674" s="160" t="s">
        <v>854</v>
      </c>
      <c r="M674" s="214">
        <v>407.37</v>
      </c>
      <c r="N674" s="214">
        <v>1000</v>
      </c>
      <c r="O674" s="214">
        <v>2263.9499999999998</v>
      </c>
      <c r="P674" s="214">
        <f>O674/2</f>
        <v>1131.9749999999999</v>
      </c>
      <c r="Q674" s="215"/>
      <c r="R674" s="160" t="s">
        <v>262</v>
      </c>
      <c r="S674" s="160" t="s">
        <v>262</v>
      </c>
      <c r="T674" s="161">
        <v>0</v>
      </c>
      <c r="U674" s="232"/>
      <c r="V674" s="45"/>
      <c r="W674" s="46"/>
      <c r="X674" s="46"/>
      <c r="Y674" s="46"/>
      <c r="Z674" s="47"/>
    </row>
    <row r="675" spans="2:26" ht="24" x14ac:dyDescent="0.25">
      <c r="B675" s="211">
        <v>433</v>
      </c>
      <c r="C675" s="160" t="s">
        <v>828</v>
      </c>
      <c r="D675" s="212" t="s">
        <v>743</v>
      </c>
      <c r="E675" s="160" t="s">
        <v>744</v>
      </c>
      <c r="F675" s="160" t="s">
        <v>1102</v>
      </c>
      <c r="G675" s="160" t="s">
        <v>745</v>
      </c>
      <c r="H675" s="213">
        <v>1479</v>
      </c>
      <c r="I675" s="213">
        <v>73</v>
      </c>
      <c r="J675" s="213">
        <v>156</v>
      </c>
      <c r="K675" s="213">
        <v>3932</v>
      </c>
      <c r="L675" s="213" t="s">
        <v>853</v>
      </c>
      <c r="M675" s="214">
        <v>626443.34</v>
      </c>
      <c r="N675" s="214">
        <v>624053.65</v>
      </c>
      <c r="O675" s="214">
        <v>405000</v>
      </c>
      <c r="P675" s="214">
        <f>O675</f>
        <v>405000</v>
      </c>
      <c r="Q675" s="215"/>
      <c r="R675" s="160" t="s">
        <v>449</v>
      </c>
      <c r="S675" s="160" t="s">
        <v>480</v>
      </c>
      <c r="T675" s="161">
        <v>490000</v>
      </c>
      <c r="U675" s="232" t="s">
        <v>1337</v>
      </c>
      <c r="V675" s="45"/>
      <c r="W675" s="46"/>
      <c r="X675" s="46"/>
      <c r="Y675" s="46"/>
      <c r="Z675" s="47"/>
    </row>
    <row r="676" spans="2:26" ht="24" x14ac:dyDescent="0.25">
      <c r="B676" s="211">
        <v>434</v>
      </c>
      <c r="C676" s="160" t="s">
        <v>828</v>
      </c>
      <c r="D676" s="212" t="s">
        <v>746</v>
      </c>
      <c r="E676" s="160" t="s">
        <v>747</v>
      </c>
      <c r="F676" s="160" t="s">
        <v>170</v>
      </c>
      <c r="G676" s="160" t="s">
        <v>745</v>
      </c>
      <c r="H676" s="213">
        <v>1469</v>
      </c>
      <c r="I676" s="213">
        <v>29</v>
      </c>
      <c r="J676" s="213">
        <v>155</v>
      </c>
      <c r="K676" s="213">
        <v>1811</v>
      </c>
      <c r="L676" s="213" t="s">
        <v>854</v>
      </c>
      <c r="M676" s="214">
        <v>243847.796852</v>
      </c>
      <c r="N676" s="214">
        <v>790127.82</v>
      </c>
      <c r="O676" s="214">
        <v>642929.91</v>
      </c>
      <c r="P676" s="214">
        <f>O676/2</f>
        <v>321464.95500000002</v>
      </c>
      <c r="Q676" s="215"/>
      <c r="R676" s="160" t="s">
        <v>262</v>
      </c>
      <c r="S676" s="160" t="s">
        <v>262</v>
      </c>
      <c r="T676" s="161">
        <v>0</v>
      </c>
      <c r="U676" s="232"/>
      <c r="V676" s="45"/>
      <c r="W676" s="46"/>
      <c r="X676" s="46"/>
      <c r="Y676" s="46"/>
      <c r="Z676" s="47"/>
    </row>
    <row r="677" spans="2:26" ht="24" x14ac:dyDescent="0.25">
      <c r="B677" s="211">
        <v>435</v>
      </c>
      <c r="C677" s="160" t="s">
        <v>828</v>
      </c>
      <c r="D677" s="212" t="s">
        <v>748</v>
      </c>
      <c r="E677" s="160" t="s">
        <v>747</v>
      </c>
      <c r="F677" s="160" t="s">
        <v>171</v>
      </c>
      <c r="G677" s="160" t="s">
        <v>745</v>
      </c>
      <c r="H677" s="213">
        <v>1067</v>
      </c>
      <c r="I677" s="213">
        <v>27</v>
      </c>
      <c r="J677" s="213">
        <v>134</v>
      </c>
      <c r="K677" s="213">
        <v>1739</v>
      </c>
      <c r="L677" s="213" t="s">
        <v>854</v>
      </c>
      <c r="M677" s="214">
        <v>268760.56314799999</v>
      </c>
      <c r="N677" s="214">
        <v>840360.01</v>
      </c>
      <c r="O677" s="214">
        <v>683804.03</v>
      </c>
      <c r="P677" s="214">
        <f t="shared" ref="P677:P688" si="14">O677/2</f>
        <v>341902.01500000001</v>
      </c>
      <c r="Q677" s="215"/>
      <c r="R677" s="160" t="s">
        <v>262</v>
      </c>
      <c r="S677" s="160" t="s">
        <v>262</v>
      </c>
      <c r="T677" s="161">
        <v>0</v>
      </c>
      <c r="U677" s="232"/>
      <c r="V677" s="45"/>
      <c r="W677" s="46"/>
      <c r="X677" s="46"/>
      <c r="Y677" s="46"/>
      <c r="Z677" s="47"/>
    </row>
    <row r="678" spans="2:26" ht="24.75" thickBot="1" x14ac:dyDescent="0.3">
      <c r="B678" s="275">
        <v>436</v>
      </c>
      <c r="C678" s="172" t="s">
        <v>828</v>
      </c>
      <c r="D678" s="282" t="s">
        <v>749</v>
      </c>
      <c r="E678" s="172" t="s">
        <v>747</v>
      </c>
      <c r="F678" s="172" t="s">
        <v>172</v>
      </c>
      <c r="G678" s="172" t="s">
        <v>745</v>
      </c>
      <c r="H678" s="416">
        <v>1666</v>
      </c>
      <c r="I678" s="416">
        <v>35</v>
      </c>
      <c r="J678" s="416">
        <v>185</v>
      </c>
      <c r="K678" s="416">
        <v>2008</v>
      </c>
      <c r="L678" s="416" t="s">
        <v>854</v>
      </c>
      <c r="M678" s="280">
        <v>137873.06</v>
      </c>
      <c r="N678" s="280">
        <v>415644</v>
      </c>
      <c r="O678" s="280">
        <v>415644</v>
      </c>
      <c r="P678" s="280">
        <f t="shared" si="14"/>
        <v>207822</v>
      </c>
      <c r="Q678" s="281"/>
      <c r="R678" s="172" t="s">
        <v>262</v>
      </c>
      <c r="S678" s="172" t="s">
        <v>262</v>
      </c>
      <c r="T678" s="173">
        <v>0</v>
      </c>
      <c r="U678" s="559"/>
      <c r="V678" s="45"/>
      <c r="W678" s="46"/>
      <c r="X678" s="46"/>
      <c r="Y678" s="46"/>
      <c r="Z678" s="47"/>
    </row>
    <row r="679" spans="2:26" ht="24" x14ac:dyDescent="0.25">
      <c r="B679" s="131">
        <v>437</v>
      </c>
      <c r="C679" s="135" t="s">
        <v>834</v>
      </c>
      <c r="D679" s="133" t="s">
        <v>220</v>
      </c>
      <c r="E679" s="135" t="s">
        <v>747</v>
      </c>
      <c r="F679" s="132" t="s">
        <v>219</v>
      </c>
      <c r="G679" s="135" t="s">
        <v>745</v>
      </c>
      <c r="H679" s="135">
        <v>2136</v>
      </c>
      <c r="I679" s="135">
        <v>48</v>
      </c>
      <c r="J679" s="135">
        <v>96</v>
      </c>
      <c r="K679" s="135">
        <v>2435</v>
      </c>
      <c r="L679" s="135" t="s">
        <v>854</v>
      </c>
      <c r="M679" s="136">
        <v>36598.160000000003</v>
      </c>
      <c r="N679" s="136">
        <v>34148.99</v>
      </c>
      <c r="O679" s="136">
        <v>34148.99</v>
      </c>
      <c r="P679" s="136">
        <f t="shared" si="14"/>
        <v>17074.494999999999</v>
      </c>
      <c r="Q679" s="759">
        <f>SUM(O679:O683)*90%</f>
        <v>153670.45499999999</v>
      </c>
      <c r="R679" s="526" t="s">
        <v>403</v>
      </c>
      <c r="S679" s="526" t="s">
        <v>403</v>
      </c>
      <c r="T679" s="142">
        <v>0</v>
      </c>
      <c r="U679" s="527"/>
      <c r="V679" s="593"/>
      <c r="W679" s="594"/>
      <c r="X679" s="594"/>
      <c r="Y679" s="594"/>
      <c r="Z679" s="595"/>
    </row>
    <row r="680" spans="2:26" ht="24" x14ac:dyDescent="0.25">
      <c r="B680" s="243">
        <v>438</v>
      </c>
      <c r="C680" s="138" t="s">
        <v>834</v>
      </c>
      <c r="D680" s="139" t="s">
        <v>221</v>
      </c>
      <c r="E680" s="138" t="s">
        <v>747</v>
      </c>
      <c r="F680" s="138" t="s">
        <v>173</v>
      </c>
      <c r="G680" s="138" t="s">
        <v>745</v>
      </c>
      <c r="H680" s="138">
        <v>2136</v>
      </c>
      <c r="I680" s="138">
        <v>48</v>
      </c>
      <c r="J680" s="138">
        <v>101</v>
      </c>
      <c r="K680" s="138">
        <v>2436</v>
      </c>
      <c r="L680" s="138" t="s">
        <v>854</v>
      </c>
      <c r="M680" s="141">
        <v>36598.160000000003</v>
      </c>
      <c r="N680" s="141">
        <v>34148.99</v>
      </c>
      <c r="O680" s="141">
        <v>34148.99</v>
      </c>
      <c r="P680" s="141">
        <f t="shared" si="14"/>
        <v>17074.494999999999</v>
      </c>
      <c r="Q680" s="760"/>
      <c r="R680" s="526" t="s">
        <v>403</v>
      </c>
      <c r="S680" s="526" t="s">
        <v>403</v>
      </c>
      <c r="T680" s="144">
        <v>0</v>
      </c>
      <c r="U680" s="258"/>
      <c r="V680" s="593"/>
      <c r="W680" s="594"/>
      <c r="X680" s="594"/>
      <c r="Y680" s="594"/>
      <c r="Z680" s="595"/>
    </row>
    <row r="681" spans="2:26" ht="24" x14ac:dyDescent="0.25">
      <c r="B681" s="243">
        <v>439</v>
      </c>
      <c r="C681" s="138" t="s">
        <v>834</v>
      </c>
      <c r="D681" s="139" t="s">
        <v>222</v>
      </c>
      <c r="E681" s="138" t="s">
        <v>747</v>
      </c>
      <c r="F681" s="138" t="s">
        <v>225</v>
      </c>
      <c r="G681" s="138" t="s">
        <v>745</v>
      </c>
      <c r="H681" s="138">
        <v>2136</v>
      </c>
      <c r="I681" s="138">
        <v>48</v>
      </c>
      <c r="J681" s="138">
        <v>106</v>
      </c>
      <c r="K681" s="140">
        <v>2437</v>
      </c>
      <c r="L681" s="140" t="s">
        <v>854</v>
      </c>
      <c r="M681" s="141">
        <v>36598.160000000003</v>
      </c>
      <c r="N681" s="141">
        <v>34148.99</v>
      </c>
      <c r="O681" s="141">
        <v>34148.99</v>
      </c>
      <c r="P681" s="141">
        <f t="shared" si="14"/>
        <v>17074.494999999999</v>
      </c>
      <c r="Q681" s="760"/>
      <c r="R681" s="526" t="s">
        <v>403</v>
      </c>
      <c r="S681" s="526" t="s">
        <v>403</v>
      </c>
      <c r="T681" s="144">
        <v>0</v>
      </c>
      <c r="U681" s="258"/>
      <c r="V681" s="593"/>
      <c r="W681" s="594"/>
      <c r="X681" s="594"/>
      <c r="Y681" s="594"/>
      <c r="Z681" s="595"/>
    </row>
    <row r="682" spans="2:26" ht="24" x14ac:dyDescent="0.25">
      <c r="B682" s="243">
        <v>440</v>
      </c>
      <c r="C682" s="138" t="s">
        <v>834</v>
      </c>
      <c r="D682" s="139" t="s">
        <v>223</v>
      </c>
      <c r="E682" s="138" t="s">
        <v>747</v>
      </c>
      <c r="F682" s="138" t="s">
        <v>174</v>
      </c>
      <c r="G682" s="138" t="s">
        <v>745</v>
      </c>
      <c r="H682" s="138">
        <v>2136</v>
      </c>
      <c r="I682" s="138">
        <v>48</v>
      </c>
      <c r="J682" s="138">
        <v>111</v>
      </c>
      <c r="K682" s="140">
        <v>2438</v>
      </c>
      <c r="L682" s="140" t="s">
        <v>854</v>
      </c>
      <c r="M682" s="141">
        <v>36598.160000000003</v>
      </c>
      <c r="N682" s="141">
        <v>34148.99</v>
      </c>
      <c r="O682" s="141">
        <v>34148.99</v>
      </c>
      <c r="P682" s="141">
        <f t="shared" si="14"/>
        <v>17074.494999999999</v>
      </c>
      <c r="Q682" s="760"/>
      <c r="R682" s="526" t="s">
        <v>403</v>
      </c>
      <c r="S682" s="526" t="s">
        <v>403</v>
      </c>
      <c r="T682" s="144">
        <v>0</v>
      </c>
      <c r="U682" s="258"/>
      <c r="V682" s="593"/>
      <c r="W682" s="594"/>
      <c r="X682" s="594"/>
      <c r="Y682" s="594"/>
      <c r="Z682" s="595"/>
    </row>
    <row r="683" spans="2:26" ht="24.75" thickBot="1" x14ac:dyDescent="0.3">
      <c r="B683" s="525">
        <v>441</v>
      </c>
      <c r="C683" s="150" t="s">
        <v>834</v>
      </c>
      <c r="D683" s="523" t="s">
        <v>224</v>
      </c>
      <c r="E683" s="150" t="s">
        <v>747</v>
      </c>
      <c r="F683" s="138" t="s">
        <v>226</v>
      </c>
      <c r="G683" s="150" t="s">
        <v>745</v>
      </c>
      <c r="H683" s="150">
        <v>2136</v>
      </c>
      <c r="I683" s="150">
        <v>48</v>
      </c>
      <c r="J683" s="150">
        <v>116</v>
      </c>
      <c r="K683" s="528">
        <v>2439</v>
      </c>
      <c r="L683" s="528" t="s">
        <v>854</v>
      </c>
      <c r="M683" s="524">
        <v>36598.160000000003</v>
      </c>
      <c r="N683" s="524">
        <v>34148.99</v>
      </c>
      <c r="O683" s="524">
        <v>34148.99</v>
      </c>
      <c r="P683" s="524">
        <f t="shared" si="14"/>
        <v>17074.494999999999</v>
      </c>
      <c r="Q683" s="761"/>
      <c r="R683" s="526" t="s">
        <v>403</v>
      </c>
      <c r="S683" s="526" t="s">
        <v>403</v>
      </c>
      <c r="T683" s="151">
        <v>0</v>
      </c>
      <c r="U683" s="529"/>
      <c r="V683" s="593"/>
      <c r="W683" s="594"/>
      <c r="X683" s="594"/>
      <c r="Y683" s="594"/>
      <c r="Z683" s="595"/>
    </row>
    <row r="684" spans="2:26" ht="24" x14ac:dyDescent="0.25">
      <c r="B684" s="367">
        <v>442</v>
      </c>
      <c r="C684" s="368" t="s">
        <v>823</v>
      </c>
      <c r="D684" s="369" t="s">
        <v>750</v>
      </c>
      <c r="E684" s="368" t="s">
        <v>751</v>
      </c>
      <c r="F684" s="368" t="s">
        <v>175</v>
      </c>
      <c r="G684" s="368" t="s">
        <v>752</v>
      </c>
      <c r="H684" s="368">
        <v>3587</v>
      </c>
      <c r="I684" s="368">
        <v>109</v>
      </c>
      <c r="J684" s="368">
        <v>5</v>
      </c>
      <c r="K684" s="368">
        <v>10053</v>
      </c>
      <c r="L684" s="368" t="s">
        <v>854</v>
      </c>
      <c r="M684" s="370">
        <v>17292.849999999999</v>
      </c>
      <c r="N684" s="370">
        <v>7290</v>
      </c>
      <c r="O684" s="370">
        <v>7290</v>
      </c>
      <c r="P684" s="370">
        <f t="shared" si="14"/>
        <v>3645</v>
      </c>
      <c r="Q684" s="671">
        <f>SUM(O684:O687)*90%</f>
        <v>24381</v>
      </c>
      <c r="R684" s="368" t="s">
        <v>262</v>
      </c>
      <c r="S684" s="368" t="s">
        <v>262</v>
      </c>
      <c r="T684" s="551">
        <v>0</v>
      </c>
      <c r="U684" s="552"/>
      <c r="V684" s="593"/>
      <c r="W684" s="594"/>
      <c r="X684" s="594"/>
      <c r="Y684" s="594"/>
      <c r="Z684" s="595"/>
    </row>
    <row r="685" spans="2:26" ht="24" x14ac:dyDescent="0.25">
      <c r="B685" s="373">
        <v>443</v>
      </c>
      <c r="C685" s="374" t="s">
        <v>823</v>
      </c>
      <c r="D685" s="375" t="s">
        <v>753</v>
      </c>
      <c r="E685" s="374" t="s">
        <v>751</v>
      </c>
      <c r="F685" s="374" t="s">
        <v>176</v>
      </c>
      <c r="G685" s="374" t="s">
        <v>752</v>
      </c>
      <c r="H685" s="374">
        <v>3587</v>
      </c>
      <c r="I685" s="374">
        <v>109</v>
      </c>
      <c r="J685" s="374">
        <v>11</v>
      </c>
      <c r="K685" s="374">
        <v>10056</v>
      </c>
      <c r="L685" s="374" t="s">
        <v>854</v>
      </c>
      <c r="M685" s="376">
        <v>7045.24</v>
      </c>
      <c r="N685" s="376">
        <v>6600</v>
      </c>
      <c r="O685" s="376">
        <v>6600</v>
      </c>
      <c r="P685" s="376">
        <f t="shared" si="14"/>
        <v>3300</v>
      </c>
      <c r="Q685" s="672"/>
      <c r="R685" s="374" t="s">
        <v>262</v>
      </c>
      <c r="S685" s="374" t="s">
        <v>262</v>
      </c>
      <c r="T685" s="554">
        <v>0</v>
      </c>
      <c r="U685" s="555"/>
      <c r="V685" s="593"/>
      <c r="W685" s="594"/>
      <c r="X685" s="594"/>
      <c r="Y685" s="594"/>
      <c r="Z685" s="595"/>
    </row>
    <row r="686" spans="2:26" ht="24" x14ac:dyDescent="0.25">
      <c r="B686" s="373">
        <v>444</v>
      </c>
      <c r="C686" s="374" t="s">
        <v>823</v>
      </c>
      <c r="D686" s="375" t="s">
        <v>754</v>
      </c>
      <c r="E686" s="374" t="s">
        <v>751</v>
      </c>
      <c r="F686" s="374" t="s">
        <v>177</v>
      </c>
      <c r="G686" s="374" t="s">
        <v>752</v>
      </c>
      <c r="H686" s="374">
        <v>3587</v>
      </c>
      <c r="I686" s="374">
        <v>109</v>
      </c>
      <c r="J686" s="374">
        <v>13</v>
      </c>
      <c r="K686" s="374">
        <v>10057</v>
      </c>
      <c r="L686" s="374" t="s">
        <v>854</v>
      </c>
      <c r="M686" s="376">
        <v>7045.24</v>
      </c>
      <c r="N686" s="376">
        <v>6600</v>
      </c>
      <c r="O686" s="376">
        <v>6600</v>
      </c>
      <c r="P686" s="376">
        <f t="shared" si="14"/>
        <v>3300</v>
      </c>
      <c r="Q686" s="672"/>
      <c r="R686" s="374" t="s">
        <v>262</v>
      </c>
      <c r="S686" s="374" t="s">
        <v>262</v>
      </c>
      <c r="T686" s="554">
        <v>0</v>
      </c>
      <c r="U686" s="555"/>
      <c r="V686" s="593"/>
      <c r="W686" s="594"/>
      <c r="X686" s="594"/>
      <c r="Y686" s="594"/>
      <c r="Z686" s="595"/>
    </row>
    <row r="687" spans="2:26" ht="24.75" thickBot="1" x14ac:dyDescent="0.3">
      <c r="B687" s="379">
        <v>445</v>
      </c>
      <c r="C687" s="380" t="s">
        <v>823</v>
      </c>
      <c r="D687" s="381" t="s">
        <v>755</v>
      </c>
      <c r="E687" s="380" t="s">
        <v>751</v>
      </c>
      <c r="F687" s="380" t="s">
        <v>178</v>
      </c>
      <c r="G687" s="380" t="s">
        <v>752</v>
      </c>
      <c r="H687" s="380">
        <v>3587</v>
      </c>
      <c r="I687" s="380">
        <v>109</v>
      </c>
      <c r="J687" s="380">
        <v>15</v>
      </c>
      <c r="K687" s="380">
        <v>10058</v>
      </c>
      <c r="L687" s="380" t="s">
        <v>854</v>
      </c>
      <c r="M687" s="382">
        <v>7045.24</v>
      </c>
      <c r="N687" s="382">
        <v>6600</v>
      </c>
      <c r="O687" s="382">
        <v>6600</v>
      </c>
      <c r="P687" s="382">
        <f t="shared" si="14"/>
        <v>3300</v>
      </c>
      <c r="Q687" s="673"/>
      <c r="R687" s="380" t="s">
        <v>262</v>
      </c>
      <c r="S687" s="380" t="s">
        <v>262</v>
      </c>
      <c r="T687" s="557">
        <v>0</v>
      </c>
      <c r="U687" s="558"/>
      <c r="V687" s="593"/>
      <c r="W687" s="594"/>
      <c r="X687" s="594"/>
      <c r="Y687" s="594"/>
      <c r="Z687" s="595"/>
    </row>
    <row r="688" spans="2:26" ht="24.75" thickBot="1" x14ac:dyDescent="0.3">
      <c r="B688" s="233">
        <v>446</v>
      </c>
      <c r="C688" s="153" t="s">
        <v>828</v>
      </c>
      <c r="D688" s="240" t="s">
        <v>756</v>
      </c>
      <c r="E688" s="153" t="s">
        <v>757</v>
      </c>
      <c r="F688" s="153" t="s">
        <v>179</v>
      </c>
      <c r="G688" s="153" t="s">
        <v>758</v>
      </c>
      <c r="H688" s="241">
        <v>1733</v>
      </c>
      <c r="I688" s="241">
        <v>41</v>
      </c>
      <c r="J688" s="241">
        <v>46</v>
      </c>
      <c r="K688" s="241">
        <v>2439</v>
      </c>
      <c r="L688" s="241" t="s">
        <v>854</v>
      </c>
      <c r="M688" s="234">
        <v>674331.84579000005</v>
      </c>
      <c r="N688" s="234">
        <v>208050.06</v>
      </c>
      <c r="O688" s="234">
        <v>208050.06</v>
      </c>
      <c r="P688" s="234">
        <f t="shared" si="14"/>
        <v>104025.03</v>
      </c>
      <c r="Q688" s="235"/>
      <c r="R688" s="153" t="s">
        <v>262</v>
      </c>
      <c r="S688" s="153" t="s">
        <v>262</v>
      </c>
      <c r="T688" s="154">
        <v>0</v>
      </c>
      <c r="U688" s="433"/>
      <c r="V688" s="41"/>
      <c r="W688" s="48"/>
      <c r="X688" s="48"/>
      <c r="Y688" s="48"/>
      <c r="Z688" s="49"/>
    </row>
    <row r="689" spans="2:26" s="239" customFormat="1" ht="60.75" thickBot="1" x14ac:dyDescent="0.3">
      <c r="B689" s="211">
        <v>447</v>
      </c>
      <c r="C689" s="153" t="s">
        <v>828</v>
      </c>
      <c r="D689" s="212" t="s">
        <v>759</v>
      </c>
      <c r="E689" s="160" t="s">
        <v>757</v>
      </c>
      <c r="F689" s="160" t="s">
        <v>180</v>
      </c>
      <c r="G689" s="160" t="s">
        <v>758</v>
      </c>
      <c r="H689" s="213">
        <v>646</v>
      </c>
      <c r="I689" s="213">
        <v>14</v>
      </c>
      <c r="J689" s="213">
        <v>77</v>
      </c>
      <c r="K689" s="213">
        <v>932</v>
      </c>
      <c r="L689" s="213" t="s">
        <v>855</v>
      </c>
      <c r="M689" s="214">
        <v>777405.17420999997</v>
      </c>
      <c r="N689" s="214">
        <v>324419.45500000002</v>
      </c>
      <c r="O689" s="214">
        <v>244105.99</v>
      </c>
      <c r="P689" s="214">
        <f>N689</f>
        <v>324419.45500000002</v>
      </c>
      <c r="Q689" s="215"/>
      <c r="R689" s="160" t="s">
        <v>449</v>
      </c>
      <c r="S689" s="160" t="s">
        <v>730</v>
      </c>
      <c r="T689" s="161">
        <v>450000</v>
      </c>
      <c r="U689" s="162"/>
      <c r="V689" s="156" t="s">
        <v>939</v>
      </c>
      <c r="W689" s="164" t="s">
        <v>940</v>
      </c>
      <c r="X689" s="164" t="s">
        <v>956</v>
      </c>
      <c r="Y689" s="164" t="s">
        <v>948</v>
      </c>
      <c r="Z689" s="166">
        <v>158</v>
      </c>
    </row>
    <row r="690" spans="2:26" ht="24" x14ac:dyDescent="0.25">
      <c r="B690" s="211">
        <v>448</v>
      </c>
      <c r="C690" s="153" t="s">
        <v>828</v>
      </c>
      <c r="D690" s="212" t="s">
        <v>760</v>
      </c>
      <c r="E690" s="160" t="s">
        <v>757</v>
      </c>
      <c r="F690" s="160" t="s">
        <v>1357</v>
      </c>
      <c r="G690" s="160" t="s">
        <v>758</v>
      </c>
      <c r="H690" s="213">
        <v>1752</v>
      </c>
      <c r="I690" s="213">
        <v>42</v>
      </c>
      <c r="J690" s="213">
        <v>4</v>
      </c>
      <c r="K690" s="213">
        <v>2473</v>
      </c>
      <c r="L690" s="213" t="s">
        <v>854</v>
      </c>
      <c r="M690" s="214">
        <v>1641770.63</v>
      </c>
      <c r="N690" s="214">
        <v>492530.66</v>
      </c>
      <c r="O690" s="214">
        <v>492530.66</v>
      </c>
      <c r="P690" s="214">
        <f>O690/2</f>
        <v>246265.33</v>
      </c>
      <c r="Q690" s="215"/>
      <c r="R690" s="160" t="s">
        <v>262</v>
      </c>
      <c r="S690" s="160" t="s">
        <v>262</v>
      </c>
      <c r="T690" s="161">
        <v>0</v>
      </c>
      <c r="U690" s="17"/>
      <c r="V690" s="44"/>
      <c r="W690" s="53"/>
      <c r="X690" s="53"/>
      <c r="Y690" s="53"/>
      <c r="Z690" s="40"/>
    </row>
    <row r="691" spans="2:26" ht="24" x14ac:dyDescent="0.25">
      <c r="B691" s="211">
        <v>449</v>
      </c>
      <c r="C691" s="153" t="s">
        <v>828</v>
      </c>
      <c r="D691" s="212" t="s">
        <v>761</v>
      </c>
      <c r="E691" s="160" t="s">
        <v>757</v>
      </c>
      <c r="F691" s="160" t="s">
        <v>215</v>
      </c>
      <c r="G691" s="160" t="s">
        <v>758</v>
      </c>
      <c r="H691" s="213">
        <v>852</v>
      </c>
      <c r="I691" s="213">
        <v>21</v>
      </c>
      <c r="J691" s="213">
        <v>173</v>
      </c>
      <c r="K691" s="213">
        <v>1313</v>
      </c>
      <c r="L691" s="213" t="s">
        <v>854</v>
      </c>
      <c r="M691" s="214">
        <v>20434.41</v>
      </c>
      <c r="N691" s="214">
        <v>54955.09</v>
      </c>
      <c r="O691" s="214">
        <v>54955.09</v>
      </c>
      <c r="P691" s="214">
        <f t="shared" ref="P691:P698" si="15">O691/2</f>
        <v>27477.544999999998</v>
      </c>
      <c r="Q691" s="215"/>
      <c r="R691" s="160" t="s">
        <v>262</v>
      </c>
      <c r="S691" s="160" t="s">
        <v>262</v>
      </c>
      <c r="T691" s="161">
        <v>0</v>
      </c>
      <c r="U691" s="162"/>
      <c r="V691" s="45"/>
      <c r="W691" s="46"/>
      <c r="X691" s="46"/>
      <c r="Y691" s="46"/>
      <c r="Z691" s="47"/>
    </row>
    <row r="692" spans="2:26" ht="24.75" thickBot="1" x14ac:dyDescent="0.3">
      <c r="B692" s="275">
        <v>450</v>
      </c>
      <c r="C692" s="469" t="s">
        <v>828</v>
      </c>
      <c r="D692" s="282" t="s">
        <v>762</v>
      </c>
      <c r="E692" s="172" t="s">
        <v>763</v>
      </c>
      <c r="F692" s="172" t="s">
        <v>181</v>
      </c>
      <c r="G692" s="172" t="s">
        <v>251</v>
      </c>
      <c r="H692" s="416">
        <v>1097</v>
      </c>
      <c r="I692" s="416">
        <v>68</v>
      </c>
      <c r="J692" s="416">
        <v>182</v>
      </c>
      <c r="K692" s="416">
        <v>5572</v>
      </c>
      <c r="L692" s="416" t="s">
        <v>854</v>
      </c>
      <c r="M692" s="280">
        <v>121272.56</v>
      </c>
      <c r="N692" s="280">
        <v>7084</v>
      </c>
      <c r="O692" s="280">
        <v>7084</v>
      </c>
      <c r="P692" s="280">
        <f t="shared" si="15"/>
        <v>3542</v>
      </c>
      <c r="Q692" s="281"/>
      <c r="R692" s="172" t="s">
        <v>262</v>
      </c>
      <c r="S692" s="172" t="s">
        <v>262</v>
      </c>
      <c r="T692" s="173">
        <v>0</v>
      </c>
      <c r="U692" s="174"/>
      <c r="V692" s="45"/>
      <c r="W692" s="46"/>
      <c r="X692" s="46"/>
      <c r="Y692" s="46"/>
      <c r="Z692" s="47"/>
    </row>
    <row r="693" spans="2:26" s="239" customFormat="1" ht="24" x14ac:dyDescent="0.25">
      <c r="B693" s="396">
        <v>451</v>
      </c>
      <c r="C693" s="397" t="s">
        <v>830</v>
      </c>
      <c r="D693" s="398" t="s">
        <v>764</v>
      </c>
      <c r="E693" s="397" t="s">
        <v>763</v>
      </c>
      <c r="F693" s="397" t="s">
        <v>186</v>
      </c>
      <c r="G693" s="397" t="s">
        <v>251</v>
      </c>
      <c r="H693" s="399">
        <v>1321</v>
      </c>
      <c r="I693" s="399">
        <v>87</v>
      </c>
      <c r="J693" s="399">
        <v>104</v>
      </c>
      <c r="K693" s="399">
        <v>7838</v>
      </c>
      <c r="L693" s="399" t="s">
        <v>854</v>
      </c>
      <c r="M693" s="400">
        <v>310567.63357999997</v>
      </c>
      <c r="N693" s="400">
        <v>9501.7900000000009</v>
      </c>
      <c r="O693" s="400">
        <v>9501.7900000000009</v>
      </c>
      <c r="P693" s="400">
        <f t="shared" si="15"/>
        <v>4750.8950000000004</v>
      </c>
      <c r="Q693" s="685">
        <f>SUM(O693:O698)*90%</f>
        <v>26370.683999999997</v>
      </c>
      <c r="R693" s="397" t="s">
        <v>262</v>
      </c>
      <c r="S693" s="397" t="s">
        <v>262</v>
      </c>
      <c r="T693" s="402">
        <v>0</v>
      </c>
      <c r="U693" s="434"/>
      <c r="V693" s="236"/>
      <c r="W693" s="237"/>
      <c r="X693" s="237"/>
      <c r="Y693" s="237"/>
      <c r="Z693" s="238"/>
    </row>
    <row r="694" spans="2:26" s="239" customFormat="1" ht="24" x14ac:dyDescent="0.25">
      <c r="B694" s="404">
        <v>452</v>
      </c>
      <c r="C694" s="389" t="s">
        <v>830</v>
      </c>
      <c r="D694" s="405" t="s">
        <v>765</v>
      </c>
      <c r="E694" s="389" t="s">
        <v>763</v>
      </c>
      <c r="F694" s="389" t="s">
        <v>184</v>
      </c>
      <c r="G694" s="389" t="s">
        <v>251</v>
      </c>
      <c r="H694" s="406">
        <v>1752</v>
      </c>
      <c r="I694" s="406">
        <v>161</v>
      </c>
      <c r="J694" s="406">
        <v>6</v>
      </c>
      <c r="K694" s="406">
        <v>14789</v>
      </c>
      <c r="L694" s="406" t="s">
        <v>854</v>
      </c>
      <c r="M694" s="407">
        <v>67362.337774999993</v>
      </c>
      <c r="N694" s="407">
        <v>3053.05</v>
      </c>
      <c r="O694" s="407">
        <v>3053.05</v>
      </c>
      <c r="P694" s="407">
        <f t="shared" si="15"/>
        <v>1526.5250000000001</v>
      </c>
      <c r="Q694" s="705"/>
      <c r="R694" s="389" t="s">
        <v>262</v>
      </c>
      <c r="S694" s="389" t="s">
        <v>262</v>
      </c>
      <c r="T694" s="390">
        <v>0</v>
      </c>
      <c r="U694" s="435"/>
      <c r="V694" s="236"/>
      <c r="W694" s="237"/>
      <c r="X694" s="237"/>
      <c r="Y694" s="237"/>
      <c r="Z694" s="238"/>
    </row>
    <row r="695" spans="2:26" s="239" customFormat="1" ht="24" x14ac:dyDescent="0.25">
      <c r="B695" s="404">
        <v>453</v>
      </c>
      <c r="C695" s="389" t="s">
        <v>830</v>
      </c>
      <c r="D695" s="405" t="s">
        <v>766</v>
      </c>
      <c r="E695" s="389" t="s">
        <v>763</v>
      </c>
      <c r="F695" s="389" t="s">
        <v>182</v>
      </c>
      <c r="G695" s="389" t="s">
        <v>251</v>
      </c>
      <c r="H695" s="406">
        <v>1625</v>
      </c>
      <c r="I695" s="406">
        <v>137</v>
      </c>
      <c r="J695" s="406">
        <v>176</v>
      </c>
      <c r="K695" s="406">
        <v>5417</v>
      </c>
      <c r="L695" s="406" t="s">
        <v>854</v>
      </c>
      <c r="M695" s="407">
        <v>133089.289315</v>
      </c>
      <c r="N695" s="407">
        <v>4665.24</v>
      </c>
      <c r="O695" s="407">
        <v>4665.24</v>
      </c>
      <c r="P695" s="407">
        <f t="shared" si="15"/>
        <v>2332.62</v>
      </c>
      <c r="Q695" s="705"/>
      <c r="R695" s="389" t="s">
        <v>262</v>
      </c>
      <c r="S695" s="389" t="s">
        <v>262</v>
      </c>
      <c r="T695" s="390">
        <v>0</v>
      </c>
      <c r="U695" s="435"/>
      <c r="V695" s="236"/>
      <c r="W695" s="237"/>
      <c r="X695" s="237"/>
      <c r="Y695" s="237"/>
      <c r="Z695" s="238"/>
    </row>
    <row r="696" spans="2:26" s="239" customFormat="1" ht="24" x14ac:dyDescent="0.25">
      <c r="B696" s="404">
        <v>454</v>
      </c>
      <c r="C696" s="389" t="s">
        <v>830</v>
      </c>
      <c r="D696" s="405" t="s">
        <v>767</v>
      </c>
      <c r="E696" s="389" t="s">
        <v>763</v>
      </c>
      <c r="F696" s="389" t="s">
        <v>183</v>
      </c>
      <c r="G696" s="389" t="s">
        <v>251</v>
      </c>
      <c r="H696" s="406">
        <v>1625</v>
      </c>
      <c r="I696" s="406">
        <v>137</v>
      </c>
      <c r="J696" s="406">
        <v>177</v>
      </c>
      <c r="K696" s="406">
        <v>5410</v>
      </c>
      <c r="L696" s="406" t="s">
        <v>854</v>
      </c>
      <c r="M696" s="407">
        <v>66583.582425000001</v>
      </c>
      <c r="N696" s="407">
        <v>3036.23</v>
      </c>
      <c r="O696" s="407">
        <v>3036.23</v>
      </c>
      <c r="P696" s="407">
        <f t="shared" si="15"/>
        <v>1518.115</v>
      </c>
      <c r="Q696" s="705"/>
      <c r="R696" s="389" t="s">
        <v>262</v>
      </c>
      <c r="S696" s="389" t="s">
        <v>262</v>
      </c>
      <c r="T696" s="390">
        <v>0</v>
      </c>
      <c r="U696" s="435"/>
      <c r="V696" s="590"/>
      <c r="W696" s="588"/>
      <c r="X696" s="588"/>
      <c r="Y696" s="588"/>
      <c r="Z696" s="589"/>
    </row>
    <row r="697" spans="2:26" s="239" customFormat="1" ht="24" x14ac:dyDescent="0.25">
      <c r="B697" s="404">
        <v>455</v>
      </c>
      <c r="C697" s="389" t="s">
        <v>830</v>
      </c>
      <c r="D697" s="405" t="s">
        <v>768</v>
      </c>
      <c r="E697" s="389" t="s">
        <v>763</v>
      </c>
      <c r="F697" s="389" t="s">
        <v>187</v>
      </c>
      <c r="G697" s="389" t="s">
        <v>251</v>
      </c>
      <c r="H697" s="406">
        <v>1097</v>
      </c>
      <c r="I697" s="406">
        <v>68</v>
      </c>
      <c r="J697" s="406">
        <v>174</v>
      </c>
      <c r="K697" s="406">
        <v>5568</v>
      </c>
      <c r="L697" s="406" t="s">
        <v>854</v>
      </c>
      <c r="M697" s="407">
        <v>132777.787175</v>
      </c>
      <c r="N697" s="407">
        <v>6282.01</v>
      </c>
      <c r="O697" s="407">
        <v>6282.01</v>
      </c>
      <c r="P697" s="407">
        <f t="shared" si="15"/>
        <v>3141.0050000000001</v>
      </c>
      <c r="Q697" s="705"/>
      <c r="R697" s="389" t="s">
        <v>262</v>
      </c>
      <c r="S697" s="389" t="s">
        <v>262</v>
      </c>
      <c r="T697" s="390">
        <v>0</v>
      </c>
      <c r="U697" s="435"/>
      <c r="V697" s="590"/>
      <c r="W697" s="588"/>
      <c r="X697" s="588"/>
      <c r="Y697" s="588"/>
      <c r="Z697" s="589"/>
    </row>
    <row r="698" spans="2:26" s="239" customFormat="1" ht="24.75" thickBot="1" x14ac:dyDescent="0.3">
      <c r="B698" s="408">
        <v>456</v>
      </c>
      <c r="C698" s="409" t="s">
        <v>830</v>
      </c>
      <c r="D698" s="410" t="s">
        <v>769</v>
      </c>
      <c r="E698" s="409" t="s">
        <v>763</v>
      </c>
      <c r="F698" s="409" t="s">
        <v>185</v>
      </c>
      <c r="G698" s="409" t="s">
        <v>251</v>
      </c>
      <c r="H698" s="411">
        <v>1716</v>
      </c>
      <c r="I698" s="411">
        <v>153</v>
      </c>
      <c r="J698" s="411">
        <v>21</v>
      </c>
      <c r="K698" s="411">
        <v>14181</v>
      </c>
      <c r="L698" s="411" t="s">
        <v>854</v>
      </c>
      <c r="M698" s="412">
        <v>68374.719729999997</v>
      </c>
      <c r="N698" s="412">
        <v>2762.44</v>
      </c>
      <c r="O698" s="412">
        <v>2762.44</v>
      </c>
      <c r="P698" s="412">
        <f t="shared" si="15"/>
        <v>1381.22</v>
      </c>
      <c r="Q698" s="686"/>
      <c r="R698" s="409" t="s">
        <v>262</v>
      </c>
      <c r="S698" s="409" t="s">
        <v>262</v>
      </c>
      <c r="T698" s="414">
        <v>0</v>
      </c>
      <c r="U698" s="436"/>
      <c r="V698" s="596"/>
      <c r="W698" s="591"/>
      <c r="X698" s="591"/>
      <c r="Y698" s="591"/>
      <c r="Z698" s="592"/>
    </row>
    <row r="699" spans="2:26" ht="90" x14ac:dyDescent="0.25">
      <c r="B699" s="870">
        <v>457</v>
      </c>
      <c r="C699" s="645" t="s">
        <v>828</v>
      </c>
      <c r="D699" s="718" t="s">
        <v>770</v>
      </c>
      <c r="E699" s="645" t="s">
        <v>763</v>
      </c>
      <c r="F699" s="655" t="s">
        <v>229</v>
      </c>
      <c r="G699" s="645" t="s">
        <v>251</v>
      </c>
      <c r="H699" s="645">
        <v>1368</v>
      </c>
      <c r="I699" s="645">
        <v>93</v>
      </c>
      <c r="J699" s="645">
        <v>75</v>
      </c>
      <c r="K699" s="645">
        <v>3244</v>
      </c>
      <c r="L699" s="645" t="s">
        <v>853</v>
      </c>
      <c r="M699" s="601">
        <v>2967649.82</v>
      </c>
      <c r="N699" s="601">
        <v>1838152.6950000001</v>
      </c>
      <c r="O699" s="601">
        <v>945403.74</v>
      </c>
      <c r="P699" s="601">
        <f>O699</f>
        <v>945403.74</v>
      </c>
      <c r="Q699" s="715"/>
      <c r="R699" s="153" t="s">
        <v>449</v>
      </c>
      <c r="S699" s="153" t="s">
        <v>771</v>
      </c>
      <c r="T699" s="154">
        <v>3400000</v>
      </c>
      <c r="U699" s="155"/>
      <c r="V699" s="156" t="s">
        <v>939</v>
      </c>
      <c r="W699" s="157" t="s">
        <v>940</v>
      </c>
      <c r="X699" s="157" t="s">
        <v>960</v>
      </c>
      <c r="Y699" s="158" t="s">
        <v>949</v>
      </c>
      <c r="Z699" s="159">
        <v>216</v>
      </c>
    </row>
    <row r="700" spans="2:26" ht="166.5" customHeight="1" thickBot="1" x14ac:dyDescent="0.3">
      <c r="B700" s="871"/>
      <c r="C700" s="603"/>
      <c r="D700" s="719"/>
      <c r="E700" s="603"/>
      <c r="F700" s="645"/>
      <c r="G700" s="603"/>
      <c r="H700" s="603"/>
      <c r="I700" s="603"/>
      <c r="J700" s="603"/>
      <c r="K700" s="603"/>
      <c r="L700" s="603"/>
      <c r="M700" s="602"/>
      <c r="N700" s="602"/>
      <c r="O700" s="602"/>
      <c r="P700" s="602"/>
      <c r="Q700" s="716"/>
      <c r="R700" s="160" t="s">
        <v>388</v>
      </c>
      <c r="S700" s="160" t="s">
        <v>771</v>
      </c>
      <c r="T700" s="161">
        <v>940000</v>
      </c>
      <c r="U700" s="162"/>
      <c r="V700" s="163" t="s">
        <v>939</v>
      </c>
      <c r="W700" s="164" t="s">
        <v>940</v>
      </c>
      <c r="X700" s="164" t="s">
        <v>957</v>
      </c>
      <c r="Y700" s="165" t="s">
        <v>949</v>
      </c>
      <c r="Z700" s="166">
        <v>195</v>
      </c>
    </row>
    <row r="701" spans="2:26" ht="24" x14ac:dyDescent="0.25">
      <c r="B701" s="211">
        <v>458</v>
      </c>
      <c r="C701" s="160" t="s">
        <v>828</v>
      </c>
      <c r="D701" s="212" t="s">
        <v>772</v>
      </c>
      <c r="E701" s="160" t="s">
        <v>763</v>
      </c>
      <c r="F701" s="160" t="s">
        <v>230</v>
      </c>
      <c r="G701" s="160" t="s">
        <v>251</v>
      </c>
      <c r="H701" s="213">
        <v>1743</v>
      </c>
      <c r="I701" s="213">
        <v>160</v>
      </c>
      <c r="J701" s="213">
        <v>96</v>
      </c>
      <c r="K701" s="213">
        <v>14758</v>
      </c>
      <c r="L701" s="213" t="s">
        <v>855</v>
      </c>
      <c r="M701" s="214">
        <v>3953226.69</v>
      </c>
      <c r="N701" s="214">
        <v>3285024</v>
      </c>
      <c r="O701" s="214">
        <v>820002.61</v>
      </c>
      <c r="P701" s="214">
        <f>N701</f>
        <v>3285024</v>
      </c>
      <c r="Q701" s="215"/>
      <c r="R701" s="160" t="s">
        <v>449</v>
      </c>
      <c r="S701" s="160" t="s">
        <v>697</v>
      </c>
      <c r="T701" s="161">
        <v>4000000</v>
      </c>
      <c r="U701" s="162"/>
      <c r="V701" s="44"/>
      <c r="W701" s="53"/>
      <c r="X701" s="53"/>
      <c r="Y701" s="53"/>
      <c r="Z701" s="40"/>
    </row>
    <row r="702" spans="2:26" ht="24" x14ac:dyDescent="0.25">
      <c r="B702" s="211">
        <v>459</v>
      </c>
      <c r="C702" s="160" t="s">
        <v>828</v>
      </c>
      <c r="D702" s="212" t="s">
        <v>773</v>
      </c>
      <c r="E702" s="160" t="s">
        <v>763</v>
      </c>
      <c r="F702" s="160" t="s">
        <v>188</v>
      </c>
      <c r="G702" s="160" t="s">
        <v>251</v>
      </c>
      <c r="H702" s="160">
        <v>1647</v>
      </c>
      <c r="I702" s="160">
        <v>140</v>
      </c>
      <c r="J702" s="160">
        <v>145</v>
      </c>
      <c r="K702" s="213">
        <v>12793</v>
      </c>
      <c r="L702" s="213" t="s">
        <v>854</v>
      </c>
      <c r="M702" s="214">
        <v>25752.04</v>
      </c>
      <c r="N702" s="214">
        <v>13316.88</v>
      </c>
      <c r="O702" s="214">
        <v>13316.88</v>
      </c>
      <c r="P702" s="214">
        <f>O702/2</f>
        <v>6658.44</v>
      </c>
      <c r="Q702" s="215"/>
      <c r="R702" s="160" t="s">
        <v>262</v>
      </c>
      <c r="S702" s="160" t="s">
        <v>262</v>
      </c>
      <c r="T702" s="161">
        <v>0</v>
      </c>
      <c r="U702" s="162"/>
      <c r="V702" s="45"/>
      <c r="W702" s="46"/>
      <c r="X702" s="46"/>
      <c r="Y702" s="46"/>
      <c r="Z702" s="47"/>
    </row>
    <row r="703" spans="2:26" ht="24" x14ac:dyDescent="0.25">
      <c r="B703" s="211">
        <v>460</v>
      </c>
      <c r="C703" s="160" t="s">
        <v>828</v>
      </c>
      <c r="D703" s="212" t="s">
        <v>236</v>
      </c>
      <c r="E703" s="160" t="s">
        <v>763</v>
      </c>
      <c r="F703" s="160" t="s">
        <v>237</v>
      </c>
      <c r="G703" s="160" t="s">
        <v>251</v>
      </c>
      <c r="H703" s="160">
        <v>513</v>
      </c>
      <c r="I703" s="160">
        <v>34</v>
      </c>
      <c r="J703" s="160">
        <v>1</v>
      </c>
      <c r="K703" s="213">
        <v>2227</v>
      </c>
      <c r="L703" s="213" t="s">
        <v>854</v>
      </c>
      <c r="M703" s="214">
        <v>150855.07999999999</v>
      </c>
      <c r="N703" s="214">
        <v>72775</v>
      </c>
      <c r="O703" s="214">
        <v>72775</v>
      </c>
      <c r="P703" s="214">
        <f>O703/2</f>
        <v>36387.5</v>
      </c>
      <c r="Q703" s="215"/>
      <c r="R703" s="160" t="s">
        <v>262</v>
      </c>
      <c r="S703" s="160" t="s">
        <v>262</v>
      </c>
      <c r="T703" s="161">
        <v>0</v>
      </c>
      <c r="U703" s="162"/>
      <c r="V703" s="45"/>
      <c r="W703" s="46"/>
      <c r="X703" s="46"/>
      <c r="Y703" s="46"/>
      <c r="Z703" s="47"/>
    </row>
    <row r="704" spans="2:26" x14ac:dyDescent="0.25">
      <c r="B704" s="211">
        <v>461</v>
      </c>
      <c r="C704" s="160" t="s">
        <v>828</v>
      </c>
      <c r="D704" s="212" t="s">
        <v>774</v>
      </c>
      <c r="E704" s="160" t="s">
        <v>775</v>
      </c>
      <c r="F704" s="160" t="s">
        <v>189</v>
      </c>
      <c r="G704" s="160" t="s">
        <v>840</v>
      </c>
      <c r="H704" s="213">
        <v>978</v>
      </c>
      <c r="I704" s="213">
        <v>23</v>
      </c>
      <c r="J704" s="213">
        <v>171</v>
      </c>
      <c r="K704" s="213">
        <v>1745</v>
      </c>
      <c r="L704" s="213" t="s">
        <v>854</v>
      </c>
      <c r="M704" s="214">
        <v>179979</v>
      </c>
      <c r="N704" s="214">
        <v>66451.399999999994</v>
      </c>
      <c r="O704" s="214">
        <v>66451.399999999994</v>
      </c>
      <c r="P704" s="214">
        <f>O704/2</f>
        <v>33225.699999999997</v>
      </c>
      <c r="Q704" s="215"/>
      <c r="R704" s="160" t="s">
        <v>262</v>
      </c>
      <c r="S704" s="160" t="s">
        <v>262</v>
      </c>
      <c r="T704" s="161">
        <v>0</v>
      </c>
      <c r="U704" s="162"/>
      <c r="V704" s="45"/>
      <c r="W704" s="46"/>
      <c r="X704" s="46"/>
      <c r="Y704" s="46"/>
      <c r="Z704" s="47"/>
    </row>
    <row r="705" spans="2:26" s="239" customFormat="1" ht="24" x14ac:dyDescent="0.25">
      <c r="B705" s="211">
        <v>462</v>
      </c>
      <c r="C705" s="160" t="s">
        <v>828</v>
      </c>
      <c r="D705" s="212" t="s">
        <v>776</v>
      </c>
      <c r="E705" s="160" t="s">
        <v>777</v>
      </c>
      <c r="F705" s="160" t="s">
        <v>190</v>
      </c>
      <c r="G705" s="213" t="s">
        <v>260</v>
      </c>
      <c r="H705" s="213">
        <v>2283</v>
      </c>
      <c r="I705" s="213">
        <v>88</v>
      </c>
      <c r="J705" s="213">
        <v>222</v>
      </c>
      <c r="K705" s="213">
        <v>2106</v>
      </c>
      <c r="L705" s="213" t="s">
        <v>854</v>
      </c>
      <c r="M705" s="214">
        <v>545115.31999999995</v>
      </c>
      <c r="N705" s="214">
        <v>328640.24</v>
      </c>
      <c r="O705" s="214">
        <v>328640.24</v>
      </c>
      <c r="P705" s="214">
        <f>O705/2</f>
        <v>164320.12</v>
      </c>
      <c r="Q705" s="215"/>
      <c r="R705" s="160" t="s">
        <v>262</v>
      </c>
      <c r="S705" s="160" t="s">
        <v>262</v>
      </c>
      <c r="T705" s="161">
        <v>0</v>
      </c>
      <c r="U705" s="162"/>
      <c r="V705" s="236"/>
      <c r="W705" s="237"/>
      <c r="X705" s="237"/>
      <c r="Y705" s="237"/>
      <c r="Z705" s="238"/>
    </row>
    <row r="706" spans="2:26" s="239" customFormat="1" ht="24" x14ac:dyDescent="0.25">
      <c r="B706" s="211">
        <v>463</v>
      </c>
      <c r="C706" s="160" t="s">
        <v>828</v>
      </c>
      <c r="D706" s="212" t="s">
        <v>778</v>
      </c>
      <c r="E706" s="160" t="s">
        <v>777</v>
      </c>
      <c r="F706" s="160" t="s">
        <v>190</v>
      </c>
      <c r="G706" s="213" t="s">
        <v>260</v>
      </c>
      <c r="H706" s="213">
        <v>2283</v>
      </c>
      <c r="I706" s="213">
        <v>88</v>
      </c>
      <c r="J706" s="213">
        <v>219</v>
      </c>
      <c r="K706" s="213">
        <v>6165</v>
      </c>
      <c r="L706" s="213" t="s">
        <v>853</v>
      </c>
      <c r="M706" s="214">
        <v>872859.28579200001</v>
      </c>
      <c r="N706" s="214">
        <v>1234700</v>
      </c>
      <c r="O706" s="214">
        <v>323392.17</v>
      </c>
      <c r="P706" s="214">
        <f>O706</f>
        <v>323392.17</v>
      </c>
      <c r="Q706" s="215"/>
      <c r="R706" s="160" t="s">
        <v>449</v>
      </c>
      <c r="S706" s="160" t="s">
        <v>779</v>
      </c>
      <c r="T706" s="161">
        <v>1852000</v>
      </c>
      <c r="U706" s="162"/>
      <c r="V706" s="236"/>
      <c r="W706" s="237"/>
      <c r="X706" s="237"/>
      <c r="Y706" s="237"/>
      <c r="Z706" s="238"/>
    </row>
    <row r="707" spans="2:26" s="239" customFormat="1" ht="24.75" thickBot="1" x14ac:dyDescent="0.3">
      <c r="B707" s="275">
        <v>464</v>
      </c>
      <c r="C707" s="172" t="s">
        <v>828</v>
      </c>
      <c r="D707" s="282" t="s">
        <v>780</v>
      </c>
      <c r="E707" s="172" t="s">
        <v>777</v>
      </c>
      <c r="F707" s="172" t="s">
        <v>191</v>
      </c>
      <c r="G707" s="416" t="s">
        <v>260</v>
      </c>
      <c r="H707" s="416">
        <v>1958</v>
      </c>
      <c r="I707" s="416">
        <v>77</v>
      </c>
      <c r="J707" s="416">
        <v>177</v>
      </c>
      <c r="K707" s="416">
        <v>1500</v>
      </c>
      <c r="L707" s="416" t="s">
        <v>853</v>
      </c>
      <c r="M707" s="280">
        <v>2235613.9542080001</v>
      </c>
      <c r="N707" s="280">
        <v>4312921.4800000004</v>
      </c>
      <c r="O707" s="280">
        <v>495409.87</v>
      </c>
      <c r="P707" s="280">
        <f>O707</f>
        <v>495409.87</v>
      </c>
      <c r="Q707" s="281"/>
      <c r="R707" s="172" t="s">
        <v>449</v>
      </c>
      <c r="S707" s="172" t="s">
        <v>779</v>
      </c>
      <c r="T707" s="173">
        <v>4417000</v>
      </c>
      <c r="U707" s="174"/>
      <c r="V707" s="593"/>
      <c r="W707" s="594"/>
      <c r="X707" s="594"/>
      <c r="Y707" s="594"/>
      <c r="Z707" s="595"/>
    </row>
    <row r="708" spans="2:26" ht="36" x14ac:dyDescent="0.25">
      <c r="B708" s="882">
        <v>465</v>
      </c>
      <c r="C708" s="665" t="s">
        <v>828</v>
      </c>
      <c r="D708" s="753" t="s">
        <v>781</v>
      </c>
      <c r="E708" s="665" t="s">
        <v>777</v>
      </c>
      <c r="F708" s="658" t="s">
        <v>192</v>
      </c>
      <c r="G708" s="665" t="s">
        <v>260</v>
      </c>
      <c r="H708" s="665">
        <v>2241</v>
      </c>
      <c r="I708" s="665">
        <v>87</v>
      </c>
      <c r="J708" s="665">
        <v>128</v>
      </c>
      <c r="K708" s="665">
        <v>6112</v>
      </c>
      <c r="L708" s="665" t="s">
        <v>853</v>
      </c>
      <c r="M708" s="751">
        <v>334785.17883069429</v>
      </c>
      <c r="N708" s="751">
        <v>238538.44</v>
      </c>
      <c r="O708" s="751">
        <v>80620.160000000003</v>
      </c>
      <c r="P708" s="751">
        <f>O708/2</f>
        <v>40310.080000000002</v>
      </c>
      <c r="Q708" s="685">
        <f>SUM(O708+O710)*90%</f>
        <v>185571</v>
      </c>
      <c r="R708" s="397" t="s">
        <v>449</v>
      </c>
      <c r="S708" s="397" t="s">
        <v>457</v>
      </c>
      <c r="T708" s="402">
        <v>235250.16</v>
      </c>
      <c r="U708" s="15"/>
      <c r="V708" s="593"/>
      <c r="W708" s="594"/>
      <c r="X708" s="594"/>
      <c r="Y708" s="594"/>
      <c r="Z708" s="595"/>
    </row>
    <row r="709" spans="2:26" ht="36" x14ac:dyDescent="0.25">
      <c r="B709" s="869"/>
      <c r="C709" s="666"/>
      <c r="D709" s="745"/>
      <c r="E709" s="666" t="s">
        <v>777</v>
      </c>
      <c r="F709" s="607"/>
      <c r="G709" s="666" t="s">
        <v>260</v>
      </c>
      <c r="H709" s="666">
        <v>2241</v>
      </c>
      <c r="I709" s="666">
        <v>87</v>
      </c>
      <c r="J709" s="666">
        <v>128</v>
      </c>
      <c r="K709" s="666">
        <v>6112</v>
      </c>
      <c r="L709" s="666"/>
      <c r="M709" s="684"/>
      <c r="N709" s="684"/>
      <c r="O709" s="684"/>
      <c r="P709" s="684"/>
      <c r="Q709" s="705"/>
      <c r="R709" s="389" t="s">
        <v>388</v>
      </c>
      <c r="S709" s="389" t="s">
        <v>457</v>
      </c>
      <c r="T709" s="390">
        <v>146131.18</v>
      </c>
      <c r="U709" s="16"/>
      <c r="V709" s="593"/>
      <c r="W709" s="594"/>
      <c r="X709" s="594"/>
      <c r="Y709" s="594"/>
      <c r="Z709" s="595"/>
    </row>
    <row r="710" spans="2:26" ht="36.75" thickBot="1" x14ac:dyDescent="0.3">
      <c r="B710" s="408">
        <v>466</v>
      </c>
      <c r="C710" s="409" t="s">
        <v>828</v>
      </c>
      <c r="D710" s="410" t="s">
        <v>782</v>
      </c>
      <c r="E710" s="409" t="s">
        <v>777</v>
      </c>
      <c r="F710" s="409" t="s">
        <v>193</v>
      </c>
      <c r="G710" s="411" t="s">
        <v>260</v>
      </c>
      <c r="H710" s="411">
        <v>2241</v>
      </c>
      <c r="I710" s="411">
        <v>87</v>
      </c>
      <c r="J710" s="411">
        <v>50</v>
      </c>
      <c r="K710" s="411">
        <v>6108</v>
      </c>
      <c r="L710" s="411" t="s">
        <v>853</v>
      </c>
      <c r="M710" s="412">
        <v>521472.24116930581</v>
      </c>
      <c r="N710" s="412">
        <v>371553.56</v>
      </c>
      <c r="O710" s="412">
        <f>206190-O708</f>
        <v>125569.84</v>
      </c>
      <c r="P710" s="412">
        <f>O710/2</f>
        <v>62784.92</v>
      </c>
      <c r="Q710" s="686"/>
      <c r="R710" s="409" t="s">
        <v>449</v>
      </c>
      <c r="S710" s="409" t="s">
        <v>457</v>
      </c>
      <c r="T710" s="414">
        <v>366431.66</v>
      </c>
      <c r="U710" s="436"/>
      <c r="V710" s="593"/>
      <c r="W710" s="594"/>
      <c r="X710" s="594"/>
      <c r="Y710" s="594"/>
      <c r="Z710" s="595"/>
    </row>
    <row r="711" spans="2:26" ht="24.75" thickBot="1" x14ac:dyDescent="0.3">
      <c r="B711" s="233">
        <v>467</v>
      </c>
      <c r="C711" s="153" t="s">
        <v>830</v>
      </c>
      <c r="D711" s="240" t="s">
        <v>783</v>
      </c>
      <c r="E711" s="153" t="s">
        <v>777</v>
      </c>
      <c r="F711" s="153" t="s">
        <v>194</v>
      </c>
      <c r="G711" s="241" t="s">
        <v>260</v>
      </c>
      <c r="H711" s="241">
        <v>341</v>
      </c>
      <c r="I711" s="241">
        <v>10</v>
      </c>
      <c r="J711" s="241">
        <v>23</v>
      </c>
      <c r="K711" s="241">
        <v>662</v>
      </c>
      <c r="L711" s="241" t="s">
        <v>854</v>
      </c>
      <c r="M711" s="234">
        <v>550363.5</v>
      </c>
      <c r="N711" s="234">
        <v>12116.76</v>
      </c>
      <c r="O711" s="234">
        <v>12116.76</v>
      </c>
      <c r="P711" s="234">
        <f>O711/2</f>
        <v>6058.38</v>
      </c>
      <c r="Q711" s="235"/>
      <c r="R711" s="153" t="s">
        <v>262</v>
      </c>
      <c r="S711" s="153" t="s">
        <v>262</v>
      </c>
      <c r="T711" s="154">
        <v>0</v>
      </c>
      <c r="U711" s="155"/>
      <c r="V711" s="593"/>
      <c r="W711" s="594"/>
      <c r="X711" s="594"/>
      <c r="Y711" s="594"/>
      <c r="Z711" s="595"/>
    </row>
    <row r="712" spans="2:26" ht="90" x14ac:dyDescent="0.25">
      <c r="B712" s="871">
        <v>468</v>
      </c>
      <c r="C712" s="603" t="s">
        <v>828</v>
      </c>
      <c r="D712" s="719" t="s">
        <v>784</v>
      </c>
      <c r="E712" s="603" t="s">
        <v>777</v>
      </c>
      <c r="F712" s="656" t="s">
        <v>195</v>
      </c>
      <c r="G712" s="603" t="s">
        <v>260</v>
      </c>
      <c r="H712" s="603">
        <v>2385</v>
      </c>
      <c r="I712" s="603">
        <v>91</v>
      </c>
      <c r="J712" s="603">
        <v>19</v>
      </c>
      <c r="K712" s="603">
        <v>6230</v>
      </c>
      <c r="L712" s="603" t="s">
        <v>853</v>
      </c>
      <c r="M712" s="602">
        <v>3294466</v>
      </c>
      <c r="N712" s="602">
        <v>1415013.6</v>
      </c>
      <c r="O712" s="602">
        <v>695945.9</v>
      </c>
      <c r="P712" s="602">
        <f>O712</f>
        <v>695945.9</v>
      </c>
      <c r="Q712" s="716"/>
      <c r="R712" s="160" t="s">
        <v>449</v>
      </c>
      <c r="S712" s="160" t="s">
        <v>785</v>
      </c>
      <c r="T712" s="161">
        <v>2439000</v>
      </c>
      <c r="U712" s="162"/>
      <c r="V712" s="167" t="s">
        <v>939</v>
      </c>
      <c r="W712" s="157" t="s">
        <v>940</v>
      </c>
      <c r="X712" s="157" t="s">
        <v>960</v>
      </c>
      <c r="Y712" s="168" t="s">
        <v>949</v>
      </c>
      <c r="Z712" s="159">
        <v>216</v>
      </c>
    </row>
    <row r="713" spans="2:26" ht="90" x14ac:dyDescent="0.25">
      <c r="B713" s="871"/>
      <c r="C713" s="603"/>
      <c r="D713" s="719"/>
      <c r="E713" s="603"/>
      <c r="F713" s="645"/>
      <c r="G713" s="603"/>
      <c r="H713" s="603"/>
      <c r="I713" s="603"/>
      <c r="J713" s="603"/>
      <c r="K713" s="603"/>
      <c r="L713" s="603"/>
      <c r="M713" s="602"/>
      <c r="N713" s="602"/>
      <c r="O713" s="602"/>
      <c r="P713" s="602"/>
      <c r="Q713" s="716"/>
      <c r="R713" s="160" t="s">
        <v>388</v>
      </c>
      <c r="S713" s="160" t="s">
        <v>785</v>
      </c>
      <c r="T713" s="161">
        <v>380000</v>
      </c>
      <c r="U713" s="162"/>
      <c r="V713" s="169" t="s">
        <v>939</v>
      </c>
      <c r="W713" s="170" t="s">
        <v>940</v>
      </c>
      <c r="X713" s="170" t="s">
        <v>957</v>
      </c>
      <c r="Y713" s="165" t="s">
        <v>949</v>
      </c>
      <c r="Z713" s="171">
        <v>195</v>
      </c>
    </row>
    <row r="714" spans="2:26" ht="90" x14ac:dyDescent="0.25">
      <c r="B714" s="871">
        <v>469</v>
      </c>
      <c r="C714" s="603" t="s">
        <v>828</v>
      </c>
      <c r="D714" s="719" t="s">
        <v>786</v>
      </c>
      <c r="E714" s="603" t="s">
        <v>777</v>
      </c>
      <c r="F714" s="656" t="s">
        <v>196</v>
      </c>
      <c r="G714" s="603" t="s">
        <v>260</v>
      </c>
      <c r="H714" s="603">
        <v>2032</v>
      </c>
      <c r="I714" s="603">
        <v>80</v>
      </c>
      <c r="J714" s="603">
        <v>77</v>
      </c>
      <c r="K714" s="603">
        <v>5872</v>
      </c>
      <c r="L714" s="603" t="s">
        <v>855</v>
      </c>
      <c r="M714" s="602">
        <v>1342360.75</v>
      </c>
      <c r="N714" s="602">
        <v>672822</v>
      </c>
      <c r="O714" s="602">
        <v>242732.68</v>
      </c>
      <c r="P714" s="602">
        <f>N714</f>
        <v>672822</v>
      </c>
      <c r="Q714" s="716"/>
      <c r="R714" s="160" t="s">
        <v>449</v>
      </c>
      <c r="S714" s="160" t="s">
        <v>785</v>
      </c>
      <c r="T714" s="161">
        <v>996000</v>
      </c>
      <c r="U714" s="162"/>
      <c r="V714" s="169" t="s">
        <v>939</v>
      </c>
      <c r="W714" s="170" t="s">
        <v>940</v>
      </c>
      <c r="X714" s="170" t="s">
        <v>960</v>
      </c>
      <c r="Y714" s="165" t="s">
        <v>949</v>
      </c>
      <c r="Z714" s="171">
        <v>216</v>
      </c>
    </row>
    <row r="715" spans="2:26" ht="90.75" thickBot="1" x14ac:dyDescent="0.3">
      <c r="B715" s="883"/>
      <c r="C715" s="656"/>
      <c r="D715" s="766"/>
      <c r="E715" s="656" t="s">
        <v>777</v>
      </c>
      <c r="F715" s="657"/>
      <c r="G715" s="656"/>
      <c r="H715" s="656"/>
      <c r="I715" s="656"/>
      <c r="J715" s="656"/>
      <c r="K715" s="656"/>
      <c r="L715" s="656"/>
      <c r="M715" s="754"/>
      <c r="N715" s="754"/>
      <c r="O715" s="754"/>
      <c r="P715" s="602"/>
      <c r="Q715" s="762"/>
      <c r="R715" s="172" t="s">
        <v>388</v>
      </c>
      <c r="S715" s="172" t="s">
        <v>785</v>
      </c>
      <c r="T715" s="173">
        <v>180000</v>
      </c>
      <c r="U715" s="174"/>
      <c r="V715" s="175" t="s">
        <v>939</v>
      </c>
      <c r="W715" s="176" t="s">
        <v>940</v>
      </c>
      <c r="X715" s="176" t="s">
        <v>957</v>
      </c>
      <c r="Y715" s="177" t="s">
        <v>949</v>
      </c>
      <c r="Z715" s="178">
        <v>195</v>
      </c>
    </row>
    <row r="716" spans="2:26" ht="24" x14ac:dyDescent="0.25">
      <c r="B716" s="179">
        <v>470</v>
      </c>
      <c r="C716" s="180" t="s">
        <v>824</v>
      </c>
      <c r="D716" s="181" t="s">
        <v>787</v>
      </c>
      <c r="E716" s="180" t="s">
        <v>788</v>
      </c>
      <c r="F716" s="180" t="s">
        <v>197</v>
      </c>
      <c r="G716" s="180" t="s">
        <v>789</v>
      </c>
      <c r="H716" s="180">
        <v>1667</v>
      </c>
      <c r="I716" s="180">
        <v>144</v>
      </c>
      <c r="J716" s="180">
        <v>175</v>
      </c>
      <c r="K716" s="180">
        <v>13275</v>
      </c>
      <c r="L716" s="180" t="s">
        <v>855</v>
      </c>
      <c r="M716" s="182">
        <v>118870.9</v>
      </c>
      <c r="N716" s="182">
        <v>47071.530714285713</v>
      </c>
      <c r="O716" s="182">
        <v>77117.997866999998</v>
      </c>
      <c r="P716" s="182">
        <f>N716</f>
        <v>47071.530714285713</v>
      </c>
      <c r="Q716" s="693">
        <f>SUM(O716:O718)*90%</f>
        <v>234515.38659030001</v>
      </c>
      <c r="R716" s="180" t="s">
        <v>449</v>
      </c>
      <c r="S716" s="180" t="s">
        <v>697</v>
      </c>
      <c r="T716" s="183">
        <v>68000</v>
      </c>
      <c r="U716" s="184"/>
      <c r="V716" s="597" t="s">
        <v>958</v>
      </c>
      <c r="W716" s="597" t="s">
        <v>940</v>
      </c>
      <c r="X716" s="598" t="s">
        <v>959</v>
      </c>
      <c r="Y716" s="598" t="s">
        <v>438</v>
      </c>
      <c r="Z716" s="914">
        <v>221</v>
      </c>
    </row>
    <row r="717" spans="2:26" ht="24" x14ac:dyDescent="0.25">
      <c r="B717" s="185">
        <v>471</v>
      </c>
      <c r="C717" s="186" t="s">
        <v>824</v>
      </c>
      <c r="D717" s="186" t="s">
        <v>227</v>
      </c>
      <c r="E717" s="186" t="s">
        <v>788</v>
      </c>
      <c r="F717" s="186" t="s">
        <v>199</v>
      </c>
      <c r="G717" s="186" t="s">
        <v>789</v>
      </c>
      <c r="H717" s="186">
        <v>1667</v>
      </c>
      <c r="I717" s="186">
        <v>144</v>
      </c>
      <c r="J717" s="186">
        <v>176</v>
      </c>
      <c r="K717" s="186">
        <v>13276</v>
      </c>
      <c r="L717" s="186" t="s">
        <v>855</v>
      </c>
      <c r="M717" s="187">
        <v>82965.39</v>
      </c>
      <c r="N717" s="187">
        <v>41533.703571428574</v>
      </c>
      <c r="O717" s="187">
        <v>54554.903889000001</v>
      </c>
      <c r="P717" s="187">
        <f>N717</f>
        <v>41533.703571428574</v>
      </c>
      <c r="Q717" s="597"/>
      <c r="R717" s="186" t="s">
        <v>449</v>
      </c>
      <c r="S717" s="186" t="s">
        <v>697</v>
      </c>
      <c r="T717" s="188">
        <v>60000</v>
      </c>
      <c r="U717" s="189"/>
      <c r="V717" s="597"/>
      <c r="W717" s="597"/>
      <c r="X717" s="598"/>
      <c r="Y717" s="598"/>
      <c r="Z717" s="914"/>
    </row>
    <row r="718" spans="2:26" ht="67.5" customHeight="1" thickBot="1" x14ac:dyDescent="0.3">
      <c r="B718" s="190">
        <v>472</v>
      </c>
      <c r="C718" s="191" t="s">
        <v>824</v>
      </c>
      <c r="D718" s="186" t="s">
        <v>228</v>
      </c>
      <c r="E718" s="191" t="s">
        <v>788</v>
      </c>
      <c r="F718" s="191" t="s">
        <v>198</v>
      </c>
      <c r="G718" s="191" t="s">
        <v>789</v>
      </c>
      <c r="H718" s="191">
        <v>1667</v>
      </c>
      <c r="I718" s="191">
        <v>144</v>
      </c>
      <c r="J718" s="191">
        <v>177</v>
      </c>
      <c r="K718" s="191">
        <v>13277</v>
      </c>
      <c r="L718" s="191" t="s">
        <v>855</v>
      </c>
      <c r="M718" s="192">
        <v>195566.76</v>
      </c>
      <c r="N718" s="192">
        <v>66453.92571428571</v>
      </c>
      <c r="O718" s="192">
        <v>128899.750011</v>
      </c>
      <c r="P718" s="192">
        <f>N718</f>
        <v>66453.92571428571</v>
      </c>
      <c r="Q718" s="694"/>
      <c r="R718" s="191" t="s">
        <v>449</v>
      </c>
      <c r="S718" s="191" t="s">
        <v>697</v>
      </c>
      <c r="T718" s="193">
        <v>96000</v>
      </c>
      <c r="U718" s="194"/>
      <c r="V718" s="597"/>
      <c r="W718" s="597"/>
      <c r="X718" s="598"/>
      <c r="Y718" s="598"/>
      <c r="Z718" s="914"/>
    </row>
    <row r="719" spans="2:26" s="239" customFormat="1" ht="24" x14ac:dyDescent="0.25">
      <c r="B719" s="882">
        <v>473</v>
      </c>
      <c r="C719" s="665" t="s">
        <v>829</v>
      </c>
      <c r="D719" s="753" t="s">
        <v>790</v>
      </c>
      <c r="E719" s="665" t="s">
        <v>791</v>
      </c>
      <c r="F719" s="658" t="s">
        <v>200</v>
      </c>
      <c r="G719" s="665" t="s">
        <v>792</v>
      </c>
      <c r="H719" s="665">
        <v>2475</v>
      </c>
      <c r="I719" s="665">
        <v>93</v>
      </c>
      <c r="J719" s="665">
        <v>208</v>
      </c>
      <c r="K719" s="665">
        <v>6355</v>
      </c>
      <c r="L719" s="665" t="s">
        <v>853</v>
      </c>
      <c r="M719" s="751">
        <v>212306.84</v>
      </c>
      <c r="N719" s="751">
        <v>264131.31</v>
      </c>
      <c r="O719" s="751">
        <v>195628.79999999999</v>
      </c>
      <c r="P719" s="751">
        <f>O719</f>
        <v>195628.79999999999</v>
      </c>
      <c r="Q719" s="685">
        <f>SUM(O719:O728)*90%</f>
        <v>911917.8</v>
      </c>
      <c r="R719" s="397" t="s">
        <v>449</v>
      </c>
      <c r="S719" s="397" t="s">
        <v>779</v>
      </c>
      <c r="T719" s="401">
        <v>264131.31</v>
      </c>
      <c r="U719" s="417"/>
      <c r="V719" s="119"/>
      <c r="W719" s="259"/>
      <c r="X719" s="259"/>
      <c r="Y719" s="259"/>
      <c r="Z719" s="418"/>
    </row>
    <row r="720" spans="2:26" s="239" customFormat="1" ht="24" x14ac:dyDescent="0.25">
      <c r="B720" s="869"/>
      <c r="C720" s="666"/>
      <c r="D720" s="745"/>
      <c r="E720" s="666"/>
      <c r="F720" s="607"/>
      <c r="G720" s="666"/>
      <c r="H720" s="666"/>
      <c r="I720" s="666"/>
      <c r="J720" s="666"/>
      <c r="K720" s="666"/>
      <c r="L720" s="666"/>
      <c r="M720" s="684"/>
      <c r="N720" s="684"/>
      <c r="O720" s="684"/>
      <c r="P720" s="684"/>
      <c r="Q720" s="705"/>
      <c r="R720" s="389" t="s">
        <v>403</v>
      </c>
      <c r="S720" s="389" t="s">
        <v>403</v>
      </c>
      <c r="T720" s="392">
        <v>0</v>
      </c>
      <c r="U720" s="419" t="s">
        <v>845</v>
      </c>
      <c r="V720" s="236"/>
      <c r="W720" s="237"/>
      <c r="X720" s="237"/>
      <c r="Y720" s="237"/>
      <c r="Z720" s="238"/>
    </row>
    <row r="721" spans="2:26" s="239" customFormat="1" ht="24" x14ac:dyDescent="0.25">
      <c r="B721" s="869">
        <v>474</v>
      </c>
      <c r="C721" s="606" t="s">
        <v>829</v>
      </c>
      <c r="D721" s="745" t="s">
        <v>793</v>
      </c>
      <c r="E721" s="666" t="s">
        <v>791</v>
      </c>
      <c r="F721" s="606" t="s">
        <v>202</v>
      </c>
      <c r="G721" s="666" t="s">
        <v>792</v>
      </c>
      <c r="H721" s="666">
        <v>2500</v>
      </c>
      <c r="I721" s="666">
        <v>94</v>
      </c>
      <c r="J721" s="666">
        <v>94</v>
      </c>
      <c r="K721" s="666">
        <v>6392</v>
      </c>
      <c r="L721" s="666" t="s">
        <v>853</v>
      </c>
      <c r="M721" s="684">
        <v>216804.66</v>
      </c>
      <c r="N721" s="684">
        <v>261341.96</v>
      </c>
      <c r="O721" s="684">
        <v>193503.6</v>
      </c>
      <c r="P721" s="681">
        <f>O721</f>
        <v>193503.6</v>
      </c>
      <c r="Q721" s="705"/>
      <c r="R721" s="389" t="s">
        <v>449</v>
      </c>
      <c r="S721" s="389" t="s">
        <v>779</v>
      </c>
      <c r="T721" s="392">
        <v>261341.96</v>
      </c>
      <c r="U721" s="419"/>
      <c r="V721" s="236"/>
      <c r="W721" s="237"/>
      <c r="X721" s="237"/>
      <c r="Y721" s="237"/>
      <c r="Z721" s="238"/>
    </row>
    <row r="722" spans="2:26" s="239" customFormat="1" ht="24" x14ac:dyDescent="0.25">
      <c r="B722" s="869"/>
      <c r="C722" s="607"/>
      <c r="D722" s="745"/>
      <c r="E722" s="666"/>
      <c r="F722" s="607"/>
      <c r="G722" s="666"/>
      <c r="H722" s="666"/>
      <c r="I722" s="666"/>
      <c r="J722" s="666"/>
      <c r="K722" s="666"/>
      <c r="L722" s="666"/>
      <c r="M722" s="684"/>
      <c r="N722" s="684"/>
      <c r="O722" s="684"/>
      <c r="P722" s="682"/>
      <c r="Q722" s="705"/>
      <c r="R722" s="389" t="s">
        <v>403</v>
      </c>
      <c r="S722" s="389" t="s">
        <v>403</v>
      </c>
      <c r="T722" s="392">
        <v>0</v>
      </c>
      <c r="U722" s="419" t="s">
        <v>845</v>
      </c>
      <c r="V722" s="236"/>
      <c r="W722" s="237"/>
      <c r="X722" s="237"/>
      <c r="Y722" s="237"/>
      <c r="Z722" s="238"/>
    </row>
    <row r="723" spans="2:26" s="239" customFormat="1" ht="24" x14ac:dyDescent="0.25">
      <c r="B723" s="869">
        <v>475</v>
      </c>
      <c r="C723" s="606" t="s">
        <v>829</v>
      </c>
      <c r="D723" s="745" t="s">
        <v>794</v>
      </c>
      <c r="E723" s="666" t="s">
        <v>791</v>
      </c>
      <c r="F723" s="606" t="s">
        <v>204</v>
      </c>
      <c r="G723" s="666" t="s">
        <v>792</v>
      </c>
      <c r="H723" s="666">
        <v>2500</v>
      </c>
      <c r="I723" s="666">
        <v>94</v>
      </c>
      <c r="J723" s="666">
        <v>37</v>
      </c>
      <c r="K723" s="666">
        <v>6373</v>
      </c>
      <c r="L723" s="606" t="s">
        <v>853</v>
      </c>
      <c r="M723" s="684">
        <v>210227.85</v>
      </c>
      <c r="N723" s="684">
        <v>261341.96</v>
      </c>
      <c r="O723" s="684">
        <v>193503.6</v>
      </c>
      <c r="P723" s="681">
        <f>O723</f>
        <v>193503.6</v>
      </c>
      <c r="Q723" s="705"/>
      <c r="R723" s="389" t="s">
        <v>449</v>
      </c>
      <c r="S723" s="389" t="s">
        <v>779</v>
      </c>
      <c r="T723" s="392">
        <v>261341.96</v>
      </c>
      <c r="U723" s="419"/>
      <c r="V723" s="236"/>
      <c r="W723" s="237"/>
      <c r="X723" s="237"/>
      <c r="Y723" s="237"/>
      <c r="Z723" s="238"/>
    </row>
    <row r="724" spans="2:26" s="239" customFormat="1" ht="24" x14ac:dyDescent="0.25">
      <c r="B724" s="869"/>
      <c r="C724" s="607"/>
      <c r="D724" s="745"/>
      <c r="E724" s="666"/>
      <c r="F724" s="607"/>
      <c r="G724" s="666"/>
      <c r="H724" s="666"/>
      <c r="I724" s="666"/>
      <c r="J724" s="666"/>
      <c r="K724" s="666"/>
      <c r="L724" s="607"/>
      <c r="M724" s="684"/>
      <c r="N724" s="684"/>
      <c r="O724" s="684"/>
      <c r="P724" s="682"/>
      <c r="Q724" s="705"/>
      <c r="R724" s="389" t="s">
        <v>403</v>
      </c>
      <c r="S724" s="389" t="s">
        <v>403</v>
      </c>
      <c r="T724" s="392">
        <v>0</v>
      </c>
      <c r="U724" s="419" t="s">
        <v>845</v>
      </c>
      <c r="V724" s="236"/>
      <c r="W724" s="237"/>
      <c r="X724" s="237"/>
      <c r="Y724" s="237"/>
      <c r="Z724" s="238"/>
    </row>
    <row r="725" spans="2:26" s="239" customFormat="1" ht="24" x14ac:dyDescent="0.25">
      <c r="B725" s="869">
        <v>476</v>
      </c>
      <c r="C725" s="606" t="s">
        <v>829</v>
      </c>
      <c r="D725" s="745" t="s">
        <v>795</v>
      </c>
      <c r="E725" s="666" t="s">
        <v>791</v>
      </c>
      <c r="F725" s="606" t="s">
        <v>201</v>
      </c>
      <c r="G725" s="666" t="s">
        <v>792</v>
      </c>
      <c r="H725" s="666">
        <v>2500</v>
      </c>
      <c r="I725" s="666">
        <v>94</v>
      </c>
      <c r="J725" s="666">
        <v>40</v>
      </c>
      <c r="K725" s="666">
        <v>6374</v>
      </c>
      <c r="L725" s="606" t="s">
        <v>853</v>
      </c>
      <c r="M725" s="684">
        <v>210227.85</v>
      </c>
      <c r="N725" s="684">
        <v>261341.96</v>
      </c>
      <c r="O725" s="684">
        <v>193503.6</v>
      </c>
      <c r="P725" s="681">
        <f>O725</f>
        <v>193503.6</v>
      </c>
      <c r="Q725" s="705"/>
      <c r="R725" s="389" t="s">
        <v>449</v>
      </c>
      <c r="S725" s="389" t="s">
        <v>779</v>
      </c>
      <c r="T725" s="392">
        <v>261341.96</v>
      </c>
      <c r="U725" s="419"/>
      <c r="V725" s="593"/>
      <c r="W725" s="594"/>
      <c r="X725" s="594"/>
      <c r="Y725" s="594"/>
      <c r="Z725" s="595"/>
    </row>
    <row r="726" spans="2:26" s="239" customFormat="1" ht="24" x14ac:dyDescent="0.25">
      <c r="B726" s="869"/>
      <c r="C726" s="607"/>
      <c r="D726" s="745"/>
      <c r="E726" s="666"/>
      <c r="F726" s="607"/>
      <c r="G726" s="666"/>
      <c r="H726" s="666"/>
      <c r="I726" s="666"/>
      <c r="J726" s="666"/>
      <c r="K726" s="666"/>
      <c r="L726" s="607"/>
      <c r="M726" s="684"/>
      <c r="N726" s="684"/>
      <c r="O726" s="684"/>
      <c r="P726" s="682"/>
      <c r="Q726" s="705"/>
      <c r="R726" s="389" t="s">
        <v>403</v>
      </c>
      <c r="S726" s="389" t="s">
        <v>403</v>
      </c>
      <c r="T726" s="392">
        <v>0</v>
      </c>
      <c r="U726" s="419" t="s">
        <v>845</v>
      </c>
      <c r="V726" s="593"/>
      <c r="W726" s="594"/>
      <c r="X726" s="594"/>
      <c r="Y726" s="594"/>
      <c r="Z726" s="595"/>
    </row>
    <row r="727" spans="2:26" s="239" customFormat="1" ht="24" x14ac:dyDescent="0.25">
      <c r="B727" s="869">
        <v>477</v>
      </c>
      <c r="C727" s="606" t="s">
        <v>829</v>
      </c>
      <c r="D727" s="745" t="s">
        <v>796</v>
      </c>
      <c r="E727" s="666" t="s">
        <v>791</v>
      </c>
      <c r="F727" s="606" t="s">
        <v>203</v>
      </c>
      <c r="G727" s="666" t="s">
        <v>792</v>
      </c>
      <c r="H727" s="666">
        <v>2500</v>
      </c>
      <c r="I727" s="666">
        <v>94</v>
      </c>
      <c r="J727" s="666">
        <v>97</v>
      </c>
      <c r="K727" s="666">
        <v>6393</v>
      </c>
      <c r="L727" s="606" t="s">
        <v>853</v>
      </c>
      <c r="M727" s="684">
        <v>219153.51</v>
      </c>
      <c r="N727" s="684">
        <v>269761.2</v>
      </c>
      <c r="O727" s="684">
        <v>237102.4</v>
      </c>
      <c r="P727" s="681">
        <f>O727</f>
        <v>237102.4</v>
      </c>
      <c r="Q727" s="705"/>
      <c r="R727" s="389" t="s">
        <v>449</v>
      </c>
      <c r="S727" s="389" t="s">
        <v>779</v>
      </c>
      <c r="T727" s="392">
        <v>269761.2</v>
      </c>
      <c r="U727" s="419"/>
      <c r="V727" s="593"/>
      <c r="W727" s="594"/>
      <c r="X727" s="594"/>
      <c r="Y727" s="594"/>
      <c r="Z727" s="595"/>
    </row>
    <row r="728" spans="2:26" s="239" customFormat="1" ht="24.75" thickBot="1" x14ac:dyDescent="0.3">
      <c r="B728" s="876"/>
      <c r="C728" s="724"/>
      <c r="D728" s="746"/>
      <c r="E728" s="747"/>
      <c r="F728" s="724"/>
      <c r="G728" s="747"/>
      <c r="H728" s="747"/>
      <c r="I728" s="747"/>
      <c r="J728" s="747"/>
      <c r="K728" s="747"/>
      <c r="L728" s="724"/>
      <c r="M728" s="750"/>
      <c r="N728" s="750"/>
      <c r="O728" s="750"/>
      <c r="P728" s="752"/>
      <c r="Q728" s="686"/>
      <c r="R728" s="409" t="s">
        <v>403</v>
      </c>
      <c r="S728" s="409" t="s">
        <v>403</v>
      </c>
      <c r="T728" s="413">
        <v>0</v>
      </c>
      <c r="U728" s="420" t="s">
        <v>845</v>
      </c>
      <c r="V728" s="593"/>
      <c r="W728" s="594"/>
      <c r="X728" s="594"/>
      <c r="Y728" s="594"/>
      <c r="Z728" s="595"/>
    </row>
    <row r="729" spans="2:26" s="239" customFormat="1" ht="24" x14ac:dyDescent="0.25">
      <c r="B729" s="877">
        <v>478</v>
      </c>
      <c r="C729" s="725" t="s">
        <v>836</v>
      </c>
      <c r="D729" s="744" t="s">
        <v>797</v>
      </c>
      <c r="E729" s="725" t="s">
        <v>791</v>
      </c>
      <c r="F729" s="743" t="s">
        <v>205</v>
      </c>
      <c r="G729" s="725" t="s">
        <v>792</v>
      </c>
      <c r="H729" s="725">
        <v>2532</v>
      </c>
      <c r="I729" s="725">
        <v>95</v>
      </c>
      <c r="J729" s="725">
        <v>118</v>
      </c>
      <c r="K729" s="725">
        <v>6452</v>
      </c>
      <c r="L729" s="725" t="s">
        <v>853</v>
      </c>
      <c r="M729" s="708">
        <v>105908.54</v>
      </c>
      <c r="N729" s="708">
        <v>186489.60000000001</v>
      </c>
      <c r="O729" s="708">
        <v>111258</v>
      </c>
      <c r="P729" s="708">
        <f>O729</f>
        <v>111258</v>
      </c>
      <c r="Q729" s="693">
        <f>SUM(O729:O740)*90%</f>
        <v>502995.15</v>
      </c>
      <c r="R729" s="180" t="s">
        <v>449</v>
      </c>
      <c r="S729" s="180" t="s">
        <v>779</v>
      </c>
      <c r="T729" s="183">
        <v>186489.60000000001</v>
      </c>
      <c r="U729" s="421"/>
      <c r="V729" s="593"/>
      <c r="W729" s="594"/>
      <c r="X729" s="594"/>
      <c r="Y729" s="594"/>
      <c r="Z729" s="595"/>
    </row>
    <row r="730" spans="2:26" s="239" customFormat="1" ht="24" x14ac:dyDescent="0.25">
      <c r="B730" s="878"/>
      <c r="C730" s="650"/>
      <c r="D730" s="741"/>
      <c r="E730" s="650"/>
      <c r="F730" s="721"/>
      <c r="G730" s="650"/>
      <c r="H730" s="650"/>
      <c r="I730" s="650"/>
      <c r="J730" s="650"/>
      <c r="K730" s="650"/>
      <c r="L730" s="650"/>
      <c r="M730" s="615"/>
      <c r="N730" s="615"/>
      <c r="O730" s="615"/>
      <c r="P730" s="615"/>
      <c r="Q730" s="597"/>
      <c r="R730" s="186" t="s">
        <v>403</v>
      </c>
      <c r="S730" s="186" t="s">
        <v>403</v>
      </c>
      <c r="T730" s="188">
        <v>0</v>
      </c>
      <c r="U730" s="422" t="s">
        <v>845</v>
      </c>
      <c r="V730" s="590"/>
      <c r="W730" s="588"/>
      <c r="X730" s="588"/>
      <c r="Y730" s="588"/>
      <c r="Z730" s="589"/>
    </row>
    <row r="731" spans="2:26" s="239" customFormat="1" ht="24" x14ac:dyDescent="0.25">
      <c r="B731" s="878">
        <v>479</v>
      </c>
      <c r="C731" s="674" t="s">
        <v>836</v>
      </c>
      <c r="D731" s="741" t="s">
        <v>798</v>
      </c>
      <c r="E731" s="650" t="s">
        <v>791</v>
      </c>
      <c r="F731" s="674" t="s">
        <v>206</v>
      </c>
      <c r="G731" s="650" t="s">
        <v>792</v>
      </c>
      <c r="H731" s="650">
        <v>2532</v>
      </c>
      <c r="I731" s="650">
        <v>95</v>
      </c>
      <c r="J731" s="650">
        <v>127</v>
      </c>
      <c r="K731" s="650">
        <v>6455</v>
      </c>
      <c r="L731" s="674" t="s">
        <v>853</v>
      </c>
      <c r="M731" s="615">
        <v>104139.4</v>
      </c>
      <c r="N731" s="615">
        <v>183374.4</v>
      </c>
      <c r="O731" s="615">
        <v>109399.5</v>
      </c>
      <c r="P731" s="706">
        <f>O731</f>
        <v>109399.5</v>
      </c>
      <c r="Q731" s="597"/>
      <c r="R731" s="186" t="s">
        <v>449</v>
      </c>
      <c r="S731" s="186" t="s">
        <v>779</v>
      </c>
      <c r="T731" s="188">
        <v>183374.4</v>
      </c>
      <c r="U731" s="422"/>
      <c r="V731" s="590"/>
      <c r="W731" s="588"/>
      <c r="X731" s="588"/>
      <c r="Y731" s="588"/>
      <c r="Z731" s="589"/>
    </row>
    <row r="732" spans="2:26" s="239" customFormat="1" ht="24" x14ac:dyDescent="0.25">
      <c r="B732" s="878"/>
      <c r="C732" s="721"/>
      <c r="D732" s="741"/>
      <c r="E732" s="650"/>
      <c r="F732" s="721"/>
      <c r="G732" s="650"/>
      <c r="H732" s="650"/>
      <c r="I732" s="650"/>
      <c r="J732" s="650"/>
      <c r="K732" s="650"/>
      <c r="L732" s="721"/>
      <c r="M732" s="615"/>
      <c r="N732" s="615"/>
      <c r="O732" s="615"/>
      <c r="P732" s="707"/>
      <c r="Q732" s="597"/>
      <c r="R732" s="186" t="s">
        <v>403</v>
      </c>
      <c r="S732" s="186" t="s">
        <v>403</v>
      </c>
      <c r="T732" s="188">
        <v>0</v>
      </c>
      <c r="U732" s="422" t="s">
        <v>845</v>
      </c>
      <c r="V732" s="590"/>
      <c r="W732" s="588"/>
      <c r="X732" s="588"/>
      <c r="Y732" s="588"/>
      <c r="Z732" s="589"/>
    </row>
    <row r="733" spans="2:26" s="239" customFormat="1" ht="24" x14ac:dyDescent="0.25">
      <c r="B733" s="878">
        <v>480</v>
      </c>
      <c r="C733" s="674" t="s">
        <v>836</v>
      </c>
      <c r="D733" s="741" t="s">
        <v>799</v>
      </c>
      <c r="E733" s="650" t="s">
        <v>791</v>
      </c>
      <c r="F733" s="674" t="s">
        <v>207</v>
      </c>
      <c r="G733" s="650" t="s">
        <v>792</v>
      </c>
      <c r="H733" s="650">
        <v>2532</v>
      </c>
      <c r="I733" s="650">
        <v>95</v>
      </c>
      <c r="J733" s="650">
        <v>130</v>
      </c>
      <c r="K733" s="650">
        <v>6456</v>
      </c>
      <c r="L733" s="674" t="s">
        <v>853</v>
      </c>
      <c r="M733" s="615">
        <v>74123.98</v>
      </c>
      <c r="N733" s="615">
        <v>139420.79999999999</v>
      </c>
      <c r="O733" s="615">
        <v>77868</v>
      </c>
      <c r="P733" s="706">
        <f>O733</f>
        <v>77868</v>
      </c>
      <c r="Q733" s="597"/>
      <c r="R733" s="186" t="s">
        <v>449</v>
      </c>
      <c r="S733" s="186" t="s">
        <v>779</v>
      </c>
      <c r="T733" s="188">
        <v>139420.79999999999</v>
      </c>
      <c r="U733" s="422"/>
      <c r="V733" s="590"/>
      <c r="W733" s="588"/>
      <c r="X733" s="588"/>
      <c r="Y733" s="588"/>
      <c r="Z733" s="589"/>
    </row>
    <row r="734" spans="2:26" s="239" customFormat="1" ht="24" x14ac:dyDescent="0.25">
      <c r="B734" s="878"/>
      <c r="C734" s="721"/>
      <c r="D734" s="741"/>
      <c r="E734" s="650"/>
      <c r="F734" s="721"/>
      <c r="G734" s="650"/>
      <c r="H734" s="650"/>
      <c r="I734" s="650"/>
      <c r="J734" s="650"/>
      <c r="K734" s="650"/>
      <c r="L734" s="721"/>
      <c r="M734" s="615"/>
      <c r="N734" s="615"/>
      <c r="O734" s="615"/>
      <c r="P734" s="707"/>
      <c r="Q734" s="597"/>
      <c r="R734" s="186" t="s">
        <v>403</v>
      </c>
      <c r="S734" s="186" t="s">
        <v>403</v>
      </c>
      <c r="T734" s="188">
        <v>0</v>
      </c>
      <c r="U734" s="422" t="s">
        <v>845</v>
      </c>
      <c r="V734" s="236"/>
      <c r="W734" s="237"/>
      <c r="X734" s="237"/>
      <c r="Y734" s="237"/>
      <c r="Z734" s="238"/>
    </row>
    <row r="735" spans="2:26" s="239" customFormat="1" ht="24" x14ac:dyDescent="0.25">
      <c r="B735" s="878">
        <v>481</v>
      </c>
      <c r="C735" s="674" t="s">
        <v>836</v>
      </c>
      <c r="D735" s="741" t="s">
        <v>800</v>
      </c>
      <c r="E735" s="650" t="s">
        <v>791</v>
      </c>
      <c r="F735" s="674" t="s">
        <v>208</v>
      </c>
      <c r="G735" s="650" t="s">
        <v>792</v>
      </c>
      <c r="H735" s="650">
        <v>2532</v>
      </c>
      <c r="I735" s="650">
        <v>95</v>
      </c>
      <c r="J735" s="650">
        <v>49</v>
      </c>
      <c r="K735" s="650">
        <v>6429</v>
      </c>
      <c r="L735" s="674" t="s">
        <v>853</v>
      </c>
      <c r="M735" s="615">
        <v>101330.76</v>
      </c>
      <c r="N735" s="615">
        <v>178425.8</v>
      </c>
      <c r="O735" s="615">
        <v>106449</v>
      </c>
      <c r="P735" s="706">
        <f>O735</f>
        <v>106449</v>
      </c>
      <c r="Q735" s="597"/>
      <c r="R735" s="186" t="s">
        <v>449</v>
      </c>
      <c r="S735" s="186" t="s">
        <v>779</v>
      </c>
      <c r="T735" s="188">
        <v>178425.8</v>
      </c>
      <c r="U735" s="422"/>
      <c r="V735" s="236"/>
      <c r="W735" s="237"/>
      <c r="X735" s="237"/>
      <c r="Y735" s="237"/>
      <c r="Z735" s="238"/>
    </row>
    <row r="736" spans="2:26" s="239" customFormat="1" ht="24" x14ac:dyDescent="0.25">
      <c r="B736" s="878"/>
      <c r="C736" s="721"/>
      <c r="D736" s="741"/>
      <c r="E736" s="650"/>
      <c r="F736" s="721"/>
      <c r="G736" s="650"/>
      <c r="H736" s="650"/>
      <c r="I736" s="650"/>
      <c r="J736" s="650"/>
      <c r="K736" s="650"/>
      <c r="L736" s="721"/>
      <c r="M736" s="615"/>
      <c r="N736" s="615"/>
      <c r="O736" s="615"/>
      <c r="P736" s="707"/>
      <c r="Q736" s="597"/>
      <c r="R736" s="186" t="s">
        <v>403</v>
      </c>
      <c r="S736" s="186" t="s">
        <v>403</v>
      </c>
      <c r="T736" s="188">
        <v>0</v>
      </c>
      <c r="U736" s="422" t="s">
        <v>845</v>
      </c>
      <c r="V736" s="236"/>
      <c r="W736" s="237"/>
      <c r="X736" s="237"/>
      <c r="Y736" s="237"/>
      <c r="Z736" s="238"/>
    </row>
    <row r="737" spans="2:26" s="239" customFormat="1" ht="24" x14ac:dyDescent="0.25">
      <c r="B737" s="878">
        <v>482</v>
      </c>
      <c r="C737" s="674" t="s">
        <v>836</v>
      </c>
      <c r="D737" s="741" t="s">
        <v>801</v>
      </c>
      <c r="E737" s="650" t="s">
        <v>791</v>
      </c>
      <c r="F737" s="674" t="s">
        <v>209</v>
      </c>
      <c r="G737" s="650" t="s">
        <v>792</v>
      </c>
      <c r="H737" s="650">
        <v>2532</v>
      </c>
      <c r="I737" s="650">
        <v>95</v>
      </c>
      <c r="J737" s="650">
        <v>64</v>
      </c>
      <c r="K737" s="650">
        <v>6434</v>
      </c>
      <c r="L737" s="674" t="s">
        <v>853</v>
      </c>
      <c r="M737" s="615">
        <v>74133.98</v>
      </c>
      <c r="N737" s="615">
        <v>139439.6</v>
      </c>
      <c r="O737" s="615">
        <v>77878.5</v>
      </c>
      <c r="P737" s="706">
        <f>O737</f>
        <v>77878.5</v>
      </c>
      <c r="Q737" s="597"/>
      <c r="R737" s="186" t="s">
        <v>449</v>
      </c>
      <c r="S737" s="186" t="s">
        <v>779</v>
      </c>
      <c r="T737" s="188">
        <v>139439.6</v>
      </c>
      <c r="U737" s="422"/>
      <c r="V737" s="236"/>
      <c r="W737" s="237"/>
      <c r="X737" s="237"/>
      <c r="Y737" s="237"/>
      <c r="Z737" s="238"/>
    </row>
    <row r="738" spans="2:26" s="239" customFormat="1" ht="24" x14ac:dyDescent="0.25">
      <c r="B738" s="878"/>
      <c r="C738" s="721"/>
      <c r="D738" s="741"/>
      <c r="E738" s="650"/>
      <c r="F738" s="721"/>
      <c r="G738" s="650"/>
      <c r="H738" s="650"/>
      <c r="I738" s="650"/>
      <c r="J738" s="650"/>
      <c r="K738" s="650"/>
      <c r="L738" s="721"/>
      <c r="M738" s="615"/>
      <c r="N738" s="615"/>
      <c r="O738" s="615"/>
      <c r="P738" s="707"/>
      <c r="Q738" s="597"/>
      <c r="R738" s="186" t="s">
        <v>403</v>
      </c>
      <c r="S738" s="186" t="s">
        <v>403</v>
      </c>
      <c r="T738" s="188">
        <v>0</v>
      </c>
      <c r="U738" s="422" t="s">
        <v>845</v>
      </c>
      <c r="V738" s="236"/>
      <c r="W738" s="237"/>
      <c r="X738" s="237"/>
      <c r="Y738" s="237"/>
      <c r="Z738" s="238"/>
    </row>
    <row r="739" spans="2:26" s="239" customFormat="1" ht="24" x14ac:dyDescent="0.25">
      <c r="B739" s="878">
        <v>483</v>
      </c>
      <c r="C739" s="674" t="s">
        <v>836</v>
      </c>
      <c r="D739" s="741" t="s">
        <v>802</v>
      </c>
      <c r="E739" s="650" t="s">
        <v>791</v>
      </c>
      <c r="F739" s="674" t="s">
        <v>210</v>
      </c>
      <c r="G739" s="650" t="s">
        <v>792</v>
      </c>
      <c r="H739" s="650">
        <v>2532</v>
      </c>
      <c r="I739" s="650">
        <v>95</v>
      </c>
      <c r="J739" s="650">
        <v>70</v>
      </c>
      <c r="K739" s="650">
        <v>6436</v>
      </c>
      <c r="L739" s="674" t="s">
        <v>853</v>
      </c>
      <c r="M739" s="615">
        <v>72374.83</v>
      </c>
      <c r="N739" s="615">
        <v>136130.6</v>
      </c>
      <c r="O739" s="615">
        <v>76030.5</v>
      </c>
      <c r="P739" s="706">
        <f>O739</f>
        <v>76030.5</v>
      </c>
      <c r="Q739" s="597"/>
      <c r="R739" s="186" t="s">
        <v>449</v>
      </c>
      <c r="S739" s="186" t="s">
        <v>779</v>
      </c>
      <c r="T739" s="188">
        <v>136130.6</v>
      </c>
      <c r="U739" s="422"/>
      <c r="V739" s="236"/>
      <c r="W739" s="237"/>
      <c r="X739" s="237"/>
      <c r="Y739" s="237"/>
      <c r="Z739" s="238"/>
    </row>
    <row r="740" spans="2:26" s="239" customFormat="1" ht="24.75" thickBot="1" x14ac:dyDescent="0.3">
      <c r="B740" s="879"/>
      <c r="C740" s="675"/>
      <c r="D740" s="742"/>
      <c r="E740" s="651"/>
      <c r="F740" s="675"/>
      <c r="G740" s="651"/>
      <c r="H740" s="651"/>
      <c r="I740" s="651"/>
      <c r="J740" s="651"/>
      <c r="K740" s="651"/>
      <c r="L740" s="675"/>
      <c r="M740" s="616"/>
      <c r="N740" s="616"/>
      <c r="O740" s="616"/>
      <c r="P740" s="749"/>
      <c r="Q740" s="694"/>
      <c r="R740" s="191" t="s">
        <v>403</v>
      </c>
      <c r="S740" s="191" t="s">
        <v>403</v>
      </c>
      <c r="T740" s="193">
        <v>0</v>
      </c>
      <c r="U740" s="423" t="s">
        <v>845</v>
      </c>
      <c r="V740" s="236"/>
      <c r="W740" s="237"/>
      <c r="X740" s="237"/>
      <c r="Y740" s="237"/>
      <c r="Z740" s="238"/>
    </row>
    <row r="741" spans="2:26" s="239" customFormat="1" ht="36" x14ac:dyDescent="0.25">
      <c r="B741" s="880">
        <v>484</v>
      </c>
      <c r="C741" s="676" t="s">
        <v>834</v>
      </c>
      <c r="D741" s="748" t="s">
        <v>803</v>
      </c>
      <c r="E741" s="676" t="s">
        <v>453</v>
      </c>
      <c r="F741" s="711" t="s">
        <v>211</v>
      </c>
      <c r="G741" s="676" t="s">
        <v>260</v>
      </c>
      <c r="H741" s="676">
        <v>2210</v>
      </c>
      <c r="I741" s="676">
        <v>47</v>
      </c>
      <c r="J741" s="676">
        <v>43</v>
      </c>
      <c r="K741" s="676">
        <v>3963</v>
      </c>
      <c r="L741" s="676" t="s">
        <v>853</v>
      </c>
      <c r="M741" s="649">
        <v>62044.390070498092</v>
      </c>
      <c r="N741" s="649">
        <v>43832.485000000001</v>
      </c>
      <c r="O741" s="620">
        <v>20200</v>
      </c>
      <c r="P741" s="620">
        <f>O741</f>
        <v>20200</v>
      </c>
      <c r="Q741" s="698">
        <f>SUM(O741:O766)*90%</f>
        <v>236851.52400000003</v>
      </c>
      <c r="R741" s="424" t="s">
        <v>449</v>
      </c>
      <c r="S741" s="424" t="s">
        <v>804</v>
      </c>
      <c r="T741" s="425">
        <v>62933.93</v>
      </c>
      <c r="U741" s="426"/>
      <c r="V741" s="590"/>
      <c r="W741" s="588"/>
      <c r="X741" s="588"/>
      <c r="Y741" s="588"/>
      <c r="Z741" s="589"/>
    </row>
    <row r="742" spans="2:26" s="239" customFormat="1" ht="36" x14ac:dyDescent="0.25">
      <c r="B742" s="873"/>
      <c r="C742" s="619"/>
      <c r="D742" s="713"/>
      <c r="E742" s="619"/>
      <c r="F742" s="712"/>
      <c r="G742" s="619"/>
      <c r="H742" s="619"/>
      <c r="I742" s="619"/>
      <c r="J742" s="619"/>
      <c r="K742" s="619"/>
      <c r="L742" s="619"/>
      <c r="M742" s="620"/>
      <c r="N742" s="620"/>
      <c r="O742" s="620"/>
      <c r="P742" s="620"/>
      <c r="Q742" s="699"/>
      <c r="R742" s="427" t="s">
        <v>388</v>
      </c>
      <c r="S742" s="427" t="s">
        <v>804</v>
      </c>
      <c r="T742" s="428">
        <v>15833</v>
      </c>
      <c r="U742" s="429"/>
      <c r="V742" s="590"/>
      <c r="W742" s="588"/>
      <c r="X742" s="588"/>
      <c r="Y742" s="588"/>
      <c r="Z742" s="589"/>
    </row>
    <row r="743" spans="2:26" s="239" customFormat="1" ht="36" x14ac:dyDescent="0.25">
      <c r="B743" s="873">
        <v>485</v>
      </c>
      <c r="C743" s="622" t="s">
        <v>834</v>
      </c>
      <c r="D743" s="713" t="s">
        <v>805</v>
      </c>
      <c r="E743" s="619" t="s">
        <v>453</v>
      </c>
      <c r="F743" s="619" t="s">
        <v>211</v>
      </c>
      <c r="G743" s="619" t="s">
        <v>260</v>
      </c>
      <c r="H743" s="619">
        <v>2210</v>
      </c>
      <c r="I743" s="619">
        <v>47</v>
      </c>
      <c r="J743" s="619">
        <v>46</v>
      </c>
      <c r="K743" s="619">
        <v>3964</v>
      </c>
      <c r="L743" s="622" t="s">
        <v>853</v>
      </c>
      <c r="M743" s="620">
        <v>62003.068465389537</v>
      </c>
      <c r="N743" s="620">
        <v>43803.294999999998</v>
      </c>
      <c r="O743" s="620">
        <v>20186.54</v>
      </c>
      <c r="P743" s="702">
        <f>O743</f>
        <v>20186.54</v>
      </c>
      <c r="Q743" s="699"/>
      <c r="R743" s="427" t="s">
        <v>449</v>
      </c>
      <c r="S743" s="427" t="s">
        <v>804</v>
      </c>
      <c r="T743" s="428">
        <v>62933.93</v>
      </c>
      <c r="U743" s="429"/>
      <c r="V743" s="590"/>
      <c r="W743" s="588"/>
      <c r="X743" s="588"/>
      <c r="Y743" s="588"/>
      <c r="Z743" s="589"/>
    </row>
    <row r="744" spans="2:26" s="239" customFormat="1" ht="36" x14ac:dyDescent="0.25">
      <c r="B744" s="873"/>
      <c r="C744" s="623"/>
      <c r="D744" s="713"/>
      <c r="E744" s="619"/>
      <c r="F744" s="619"/>
      <c r="G744" s="619"/>
      <c r="H744" s="619"/>
      <c r="I744" s="619"/>
      <c r="J744" s="619"/>
      <c r="K744" s="619"/>
      <c r="L744" s="623"/>
      <c r="M744" s="620"/>
      <c r="N744" s="620"/>
      <c r="O744" s="620"/>
      <c r="P744" s="703"/>
      <c r="Q744" s="699"/>
      <c r="R744" s="427" t="s">
        <v>388</v>
      </c>
      <c r="S744" s="427" t="s">
        <v>804</v>
      </c>
      <c r="T744" s="428">
        <v>15833</v>
      </c>
      <c r="U744" s="429"/>
      <c r="V744" s="590"/>
      <c r="W744" s="588"/>
      <c r="X744" s="588"/>
      <c r="Y744" s="588"/>
      <c r="Z744" s="589"/>
    </row>
    <row r="745" spans="2:26" s="239" customFormat="1" ht="36" x14ac:dyDescent="0.25">
      <c r="B745" s="873">
        <v>486</v>
      </c>
      <c r="C745" s="622" t="s">
        <v>834</v>
      </c>
      <c r="D745" s="713" t="s">
        <v>806</v>
      </c>
      <c r="E745" s="619" t="s">
        <v>453</v>
      </c>
      <c r="F745" s="619" t="s">
        <v>211</v>
      </c>
      <c r="G745" s="619" t="s">
        <v>260</v>
      </c>
      <c r="H745" s="619">
        <v>2210</v>
      </c>
      <c r="I745" s="619">
        <v>47</v>
      </c>
      <c r="J745" s="619">
        <v>49</v>
      </c>
      <c r="K745" s="619">
        <v>3965</v>
      </c>
      <c r="L745" s="622" t="s">
        <v>853</v>
      </c>
      <c r="M745" s="620">
        <v>62788.178962452104</v>
      </c>
      <c r="N745" s="620">
        <v>44357.955000000002</v>
      </c>
      <c r="O745" s="620">
        <v>20240.36</v>
      </c>
      <c r="P745" s="702">
        <f>O745</f>
        <v>20240.36</v>
      </c>
      <c r="Q745" s="699"/>
      <c r="R745" s="427" t="s">
        <v>449</v>
      </c>
      <c r="S745" s="427" t="s">
        <v>804</v>
      </c>
      <c r="T745" s="428">
        <v>62933.93</v>
      </c>
      <c r="U745" s="429"/>
      <c r="V745" s="590"/>
      <c r="W745" s="588"/>
      <c r="X745" s="588"/>
      <c r="Y745" s="588"/>
      <c r="Z745" s="589"/>
    </row>
    <row r="746" spans="2:26" s="239" customFormat="1" ht="36" x14ac:dyDescent="0.25">
      <c r="B746" s="873"/>
      <c r="C746" s="623"/>
      <c r="D746" s="713"/>
      <c r="E746" s="619"/>
      <c r="F746" s="619"/>
      <c r="G746" s="619"/>
      <c r="H746" s="619"/>
      <c r="I746" s="619"/>
      <c r="J746" s="619"/>
      <c r="K746" s="619"/>
      <c r="L746" s="623"/>
      <c r="M746" s="620"/>
      <c r="N746" s="620"/>
      <c r="O746" s="620"/>
      <c r="P746" s="703"/>
      <c r="Q746" s="699"/>
      <c r="R746" s="427" t="s">
        <v>388</v>
      </c>
      <c r="S746" s="427" t="s">
        <v>804</v>
      </c>
      <c r="T746" s="428">
        <v>15833</v>
      </c>
      <c r="U746" s="429"/>
      <c r="V746" s="590"/>
      <c r="W746" s="588"/>
      <c r="X746" s="588"/>
      <c r="Y746" s="588"/>
      <c r="Z746" s="589"/>
    </row>
    <row r="747" spans="2:26" s="239" customFormat="1" ht="36" x14ac:dyDescent="0.25">
      <c r="B747" s="873">
        <v>487</v>
      </c>
      <c r="C747" s="622" t="s">
        <v>834</v>
      </c>
      <c r="D747" s="713" t="s">
        <v>807</v>
      </c>
      <c r="E747" s="619" t="s">
        <v>453</v>
      </c>
      <c r="F747" s="619" t="s">
        <v>211</v>
      </c>
      <c r="G747" s="619" t="s">
        <v>260</v>
      </c>
      <c r="H747" s="619">
        <v>2210</v>
      </c>
      <c r="I747" s="619">
        <v>47</v>
      </c>
      <c r="J747" s="619">
        <v>52</v>
      </c>
      <c r="K747" s="619">
        <v>3966</v>
      </c>
      <c r="L747" s="622" t="s">
        <v>853</v>
      </c>
      <c r="M747" s="620">
        <v>62705.535752235002</v>
      </c>
      <c r="N747" s="620">
        <v>44299.565000000002</v>
      </c>
      <c r="O747" s="620">
        <v>20415.25</v>
      </c>
      <c r="P747" s="702">
        <f>O747</f>
        <v>20415.25</v>
      </c>
      <c r="Q747" s="699"/>
      <c r="R747" s="427" t="s">
        <v>449</v>
      </c>
      <c r="S747" s="427" t="s">
        <v>804</v>
      </c>
      <c r="T747" s="428">
        <v>62933.93</v>
      </c>
      <c r="U747" s="429"/>
      <c r="V747" s="590"/>
      <c r="W747" s="588"/>
      <c r="X747" s="588"/>
      <c r="Y747" s="588"/>
      <c r="Z747" s="589"/>
    </row>
    <row r="748" spans="2:26" s="239" customFormat="1" ht="36" x14ac:dyDescent="0.25">
      <c r="B748" s="873"/>
      <c r="C748" s="623"/>
      <c r="D748" s="713"/>
      <c r="E748" s="619"/>
      <c r="F748" s="619"/>
      <c r="G748" s="619"/>
      <c r="H748" s="619"/>
      <c r="I748" s="619"/>
      <c r="J748" s="619"/>
      <c r="K748" s="619"/>
      <c r="L748" s="623"/>
      <c r="M748" s="620"/>
      <c r="N748" s="620"/>
      <c r="O748" s="620"/>
      <c r="P748" s="703"/>
      <c r="Q748" s="699"/>
      <c r="R748" s="427" t="s">
        <v>388</v>
      </c>
      <c r="S748" s="427" t="s">
        <v>804</v>
      </c>
      <c r="T748" s="428">
        <v>15833</v>
      </c>
      <c r="U748" s="429"/>
      <c r="V748" s="590"/>
      <c r="W748" s="588"/>
      <c r="X748" s="588"/>
      <c r="Y748" s="588"/>
      <c r="Z748" s="589"/>
    </row>
    <row r="749" spans="2:26" s="239" customFormat="1" ht="36" x14ac:dyDescent="0.25">
      <c r="B749" s="873">
        <v>488</v>
      </c>
      <c r="C749" s="622" t="s">
        <v>834</v>
      </c>
      <c r="D749" s="713" t="s">
        <v>808</v>
      </c>
      <c r="E749" s="619" t="s">
        <v>453</v>
      </c>
      <c r="F749" s="619" t="s">
        <v>211</v>
      </c>
      <c r="G749" s="619" t="s">
        <v>260</v>
      </c>
      <c r="H749" s="619">
        <v>2210</v>
      </c>
      <c r="I749" s="619">
        <v>47</v>
      </c>
      <c r="J749" s="619">
        <v>55</v>
      </c>
      <c r="K749" s="619">
        <v>3967</v>
      </c>
      <c r="L749" s="622" t="s">
        <v>853</v>
      </c>
      <c r="M749" s="620">
        <v>62065.050873052358</v>
      </c>
      <c r="N749" s="620">
        <v>43847.084999999999</v>
      </c>
      <c r="O749" s="620">
        <v>20206.72</v>
      </c>
      <c r="P749" s="702">
        <f>O749</f>
        <v>20206.72</v>
      </c>
      <c r="Q749" s="699"/>
      <c r="R749" s="427" t="s">
        <v>449</v>
      </c>
      <c r="S749" s="427" t="s">
        <v>804</v>
      </c>
      <c r="T749" s="428">
        <v>62933.93</v>
      </c>
      <c r="U749" s="429"/>
      <c r="V749" s="590"/>
      <c r="W749" s="588"/>
      <c r="X749" s="588"/>
      <c r="Y749" s="588"/>
      <c r="Z749" s="589"/>
    </row>
    <row r="750" spans="2:26" s="239" customFormat="1" ht="36" x14ac:dyDescent="0.25">
      <c r="B750" s="873"/>
      <c r="C750" s="623"/>
      <c r="D750" s="713"/>
      <c r="E750" s="619"/>
      <c r="F750" s="619"/>
      <c r="G750" s="619"/>
      <c r="H750" s="619"/>
      <c r="I750" s="619"/>
      <c r="J750" s="619"/>
      <c r="K750" s="619"/>
      <c r="L750" s="623"/>
      <c r="M750" s="620"/>
      <c r="N750" s="620"/>
      <c r="O750" s="620"/>
      <c r="P750" s="703"/>
      <c r="Q750" s="699"/>
      <c r="R750" s="427" t="s">
        <v>388</v>
      </c>
      <c r="S750" s="427" t="s">
        <v>804</v>
      </c>
      <c r="T750" s="428">
        <v>15833</v>
      </c>
      <c r="U750" s="429"/>
      <c r="V750" s="236"/>
      <c r="W750" s="237"/>
      <c r="X750" s="237"/>
      <c r="Y750" s="237"/>
      <c r="Z750" s="238"/>
    </row>
    <row r="751" spans="2:26" s="239" customFormat="1" ht="36" x14ac:dyDescent="0.25">
      <c r="B751" s="873">
        <v>489</v>
      </c>
      <c r="C751" s="622" t="s">
        <v>834</v>
      </c>
      <c r="D751" s="713" t="s">
        <v>809</v>
      </c>
      <c r="E751" s="619" t="s">
        <v>453</v>
      </c>
      <c r="F751" s="619" t="s">
        <v>211</v>
      </c>
      <c r="G751" s="619" t="s">
        <v>260</v>
      </c>
      <c r="H751" s="619">
        <v>2210</v>
      </c>
      <c r="I751" s="619">
        <v>47</v>
      </c>
      <c r="J751" s="619">
        <v>58</v>
      </c>
      <c r="K751" s="619">
        <v>3968</v>
      </c>
      <c r="L751" s="622" t="s">
        <v>853</v>
      </c>
      <c r="M751" s="620">
        <v>62003.068465389537</v>
      </c>
      <c r="N751" s="620">
        <v>43803.294999999998</v>
      </c>
      <c r="O751" s="620">
        <v>20186.54</v>
      </c>
      <c r="P751" s="702">
        <f>O751</f>
        <v>20186.54</v>
      </c>
      <c r="Q751" s="699"/>
      <c r="R751" s="427" t="s">
        <v>449</v>
      </c>
      <c r="S751" s="427" t="s">
        <v>804</v>
      </c>
      <c r="T751" s="428">
        <v>62933.93</v>
      </c>
      <c r="U751" s="429"/>
      <c r="V751" s="236"/>
      <c r="W751" s="237"/>
      <c r="X751" s="237"/>
      <c r="Y751" s="237"/>
      <c r="Z751" s="238"/>
    </row>
    <row r="752" spans="2:26" s="239" customFormat="1" ht="36" x14ac:dyDescent="0.25">
      <c r="B752" s="873"/>
      <c r="C752" s="623"/>
      <c r="D752" s="713"/>
      <c r="E752" s="619"/>
      <c r="F752" s="619"/>
      <c r="G752" s="619"/>
      <c r="H752" s="619"/>
      <c r="I752" s="619"/>
      <c r="J752" s="619"/>
      <c r="K752" s="619"/>
      <c r="L752" s="623"/>
      <c r="M752" s="620"/>
      <c r="N752" s="620"/>
      <c r="O752" s="620"/>
      <c r="P752" s="703"/>
      <c r="Q752" s="699"/>
      <c r="R752" s="427" t="s">
        <v>388</v>
      </c>
      <c r="S752" s="427" t="s">
        <v>804</v>
      </c>
      <c r="T752" s="428">
        <v>15833</v>
      </c>
      <c r="U752" s="429"/>
      <c r="V752" s="236"/>
      <c r="W752" s="237"/>
      <c r="X752" s="237"/>
      <c r="Y752" s="237"/>
      <c r="Z752" s="238"/>
    </row>
    <row r="753" spans="2:26" s="239" customFormat="1" ht="36" x14ac:dyDescent="0.25">
      <c r="B753" s="873">
        <v>490</v>
      </c>
      <c r="C753" s="622" t="s">
        <v>834</v>
      </c>
      <c r="D753" s="713" t="s">
        <v>810</v>
      </c>
      <c r="E753" s="619" t="s">
        <v>453</v>
      </c>
      <c r="F753" s="619" t="s">
        <v>211</v>
      </c>
      <c r="G753" s="619" t="s">
        <v>260</v>
      </c>
      <c r="H753" s="619">
        <v>2210</v>
      </c>
      <c r="I753" s="619">
        <v>47</v>
      </c>
      <c r="J753" s="619">
        <v>61</v>
      </c>
      <c r="K753" s="619">
        <v>3969</v>
      </c>
      <c r="L753" s="622" t="s">
        <v>853</v>
      </c>
      <c r="M753" s="620">
        <v>62168.354885823755</v>
      </c>
      <c r="N753" s="620">
        <v>43920.065000000002</v>
      </c>
      <c r="O753" s="620">
        <v>20240.36</v>
      </c>
      <c r="P753" s="702">
        <f>O753</f>
        <v>20240.36</v>
      </c>
      <c r="Q753" s="699"/>
      <c r="R753" s="427" t="s">
        <v>449</v>
      </c>
      <c r="S753" s="427" t="s">
        <v>804</v>
      </c>
      <c r="T753" s="428">
        <v>62933.93</v>
      </c>
      <c r="U753" s="429"/>
      <c r="V753" s="236"/>
      <c r="W753" s="237"/>
      <c r="X753" s="237"/>
      <c r="Y753" s="237"/>
      <c r="Z753" s="238"/>
    </row>
    <row r="754" spans="2:26" s="239" customFormat="1" ht="36" x14ac:dyDescent="0.25">
      <c r="B754" s="873"/>
      <c r="C754" s="623"/>
      <c r="D754" s="713"/>
      <c r="E754" s="619"/>
      <c r="F754" s="619"/>
      <c r="G754" s="619"/>
      <c r="H754" s="619"/>
      <c r="I754" s="619"/>
      <c r="J754" s="619"/>
      <c r="K754" s="619"/>
      <c r="L754" s="623"/>
      <c r="M754" s="620"/>
      <c r="N754" s="620"/>
      <c r="O754" s="620"/>
      <c r="P754" s="703"/>
      <c r="Q754" s="699"/>
      <c r="R754" s="427" t="s">
        <v>388</v>
      </c>
      <c r="S754" s="427" t="s">
        <v>804</v>
      </c>
      <c r="T754" s="428">
        <v>15833</v>
      </c>
      <c r="U754" s="429"/>
      <c r="V754" s="236"/>
      <c r="W754" s="237"/>
      <c r="X754" s="237"/>
      <c r="Y754" s="237"/>
      <c r="Z754" s="238"/>
    </row>
    <row r="755" spans="2:26" s="239" customFormat="1" ht="36" x14ac:dyDescent="0.25">
      <c r="B755" s="873">
        <v>491</v>
      </c>
      <c r="C755" s="622" t="s">
        <v>834</v>
      </c>
      <c r="D755" s="713" t="s">
        <v>811</v>
      </c>
      <c r="E755" s="619" t="s">
        <v>453</v>
      </c>
      <c r="F755" s="619" t="s">
        <v>211</v>
      </c>
      <c r="G755" s="619" t="s">
        <v>260</v>
      </c>
      <c r="H755" s="619">
        <v>2210</v>
      </c>
      <c r="I755" s="619">
        <v>47</v>
      </c>
      <c r="J755" s="619">
        <v>64</v>
      </c>
      <c r="K755" s="619">
        <v>3970</v>
      </c>
      <c r="L755" s="622" t="s">
        <v>853</v>
      </c>
      <c r="M755" s="620">
        <v>62003.068465389537</v>
      </c>
      <c r="N755" s="620">
        <v>43803.294999999998</v>
      </c>
      <c r="O755" s="620">
        <v>20186.54</v>
      </c>
      <c r="P755" s="702">
        <f>O755</f>
        <v>20186.54</v>
      </c>
      <c r="Q755" s="699"/>
      <c r="R755" s="427" t="s">
        <v>449</v>
      </c>
      <c r="S755" s="427" t="s">
        <v>804</v>
      </c>
      <c r="T755" s="428">
        <v>62933.93</v>
      </c>
      <c r="U755" s="429"/>
      <c r="V755" s="236"/>
      <c r="W755" s="237"/>
      <c r="X755" s="237"/>
      <c r="Y755" s="237"/>
      <c r="Z755" s="238"/>
    </row>
    <row r="756" spans="2:26" s="239" customFormat="1" ht="36" x14ac:dyDescent="0.25">
      <c r="B756" s="873"/>
      <c r="C756" s="623"/>
      <c r="D756" s="713"/>
      <c r="E756" s="619"/>
      <c r="F756" s="619"/>
      <c r="G756" s="619"/>
      <c r="H756" s="619"/>
      <c r="I756" s="619"/>
      <c r="J756" s="619"/>
      <c r="K756" s="619"/>
      <c r="L756" s="623"/>
      <c r="M756" s="620"/>
      <c r="N756" s="620"/>
      <c r="O756" s="620"/>
      <c r="P756" s="703"/>
      <c r="Q756" s="699"/>
      <c r="R756" s="427" t="s">
        <v>388</v>
      </c>
      <c r="S756" s="427" t="s">
        <v>804</v>
      </c>
      <c r="T756" s="428">
        <v>15833</v>
      </c>
      <c r="U756" s="429"/>
      <c r="V756" s="236"/>
      <c r="W756" s="237"/>
      <c r="X756" s="237"/>
      <c r="Y756" s="237"/>
      <c r="Z756" s="238"/>
    </row>
    <row r="757" spans="2:26" s="239" customFormat="1" ht="36" x14ac:dyDescent="0.25">
      <c r="B757" s="873">
        <v>492</v>
      </c>
      <c r="C757" s="622" t="s">
        <v>834</v>
      </c>
      <c r="D757" s="713" t="s">
        <v>812</v>
      </c>
      <c r="E757" s="619" t="s">
        <v>453</v>
      </c>
      <c r="F757" s="619" t="s">
        <v>211</v>
      </c>
      <c r="G757" s="619" t="s">
        <v>260</v>
      </c>
      <c r="H757" s="619">
        <v>2210</v>
      </c>
      <c r="I757" s="619">
        <v>47</v>
      </c>
      <c r="J757" s="619">
        <v>67</v>
      </c>
      <c r="K757" s="619">
        <v>3971</v>
      </c>
      <c r="L757" s="622" t="s">
        <v>853</v>
      </c>
      <c r="M757" s="620">
        <v>62457.60612158366</v>
      </c>
      <c r="N757" s="620">
        <v>44124.41</v>
      </c>
      <c r="O757" s="620">
        <v>20334.53</v>
      </c>
      <c r="P757" s="702">
        <f>O757</f>
        <v>20334.53</v>
      </c>
      <c r="Q757" s="699"/>
      <c r="R757" s="427" t="s">
        <v>449</v>
      </c>
      <c r="S757" s="427" t="s">
        <v>804</v>
      </c>
      <c r="T757" s="428">
        <v>62933.93</v>
      </c>
      <c r="U757" s="429"/>
      <c r="V757" s="590"/>
      <c r="W757" s="588"/>
      <c r="X757" s="588"/>
      <c r="Y757" s="588"/>
      <c r="Z757" s="589"/>
    </row>
    <row r="758" spans="2:26" s="239" customFormat="1" ht="36" x14ac:dyDescent="0.25">
      <c r="B758" s="873"/>
      <c r="C758" s="623"/>
      <c r="D758" s="713"/>
      <c r="E758" s="619"/>
      <c r="F758" s="619"/>
      <c r="G758" s="619"/>
      <c r="H758" s="619"/>
      <c r="I758" s="619"/>
      <c r="J758" s="619"/>
      <c r="K758" s="619"/>
      <c r="L758" s="623"/>
      <c r="M758" s="620"/>
      <c r="N758" s="620"/>
      <c r="O758" s="620"/>
      <c r="P758" s="703"/>
      <c r="Q758" s="699"/>
      <c r="R758" s="427" t="s">
        <v>388</v>
      </c>
      <c r="S758" s="427" t="s">
        <v>804</v>
      </c>
      <c r="T758" s="428">
        <v>15833</v>
      </c>
      <c r="U758" s="429"/>
      <c r="V758" s="590"/>
      <c r="W758" s="588"/>
      <c r="X758" s="588"/>
      <c r="Y758" s="588"/>
      <c r="Z758" s="589"/>
    </row>
    <row r="759" spans="2:26" s="239" customFormat="1" ht="36" x14ac:dyDescent="0.25">
      <c r="B759" s="873">
        <v>493</v>
      </c>
      <c r="C759" s="622" t="s">
        <v>834</v>
      </c>
      <c r="D759" s="713" t="s">
        <v>813</v>
      </c>
      <c r="E759" s="619" t="s">
        <v>453</v>
      </c>
      <c r="F759" s="619" t="s">
        <v>211</v>
      </c>
      <c r="G759" s="619" t="s">
        <v>260</v>
      </c>
      <c r="H759" s="619">
        <v>2210</v>
      </c>
      <c r="I759" s="619">
        <v>47</v>
      </c>
      <c r="J759" s="619">
        <v>70</v>
      </c>
      <c r="K759" s="619">
        <v>3972</v>
      </c>
      <c r="L759" s="622" t="s">
        <v>853</v>
      </c>
      <c r="M759" s="620">
        <v>62488.597325415067</v>
      </c>
      <c r="N759" s="620">
        <v>44146.305</v>
      </c>
      <c r="O759" s="620">
        <v>20344.62</v>
      </c>
      <c r="P759" s="702">
        <f>O759</f>
        <v>20344.62</v>
      </c>
      <c r="Q759" s="699"/>
      <c r="R759" s="427" t="s">
        <v>449</v>
      </c>
      <c r="S759" s="427" t="s">
        <v>804</v>
      </c>
      <c r="T759" s="428">
        <v>62933.93</v>
      </c>
      <c r="U759" s="429"/>
      <c r="V759" s="590"/>
      <c r="W759" s="588"/>
      <c r="X759" s="588"/>
      <c r="Y759" s="588"/>
      <c r="Z759" s="589"/>
    </row>
    <row r="760" spans="2:26" s="239" customFormat="1" ht="36" x14ac:dyDescent="0.25">
      <c r="B760" s="873"/>
      <c r="C760" s="623"/>
      <c r="D760" s="713"/>
      <c r="E760" s="619"/>
      <c r="F760" s="619"/>
      <c r="G760" s="619"/>
      <c r="H760" s="619"/>
      <c r="I760" s="619"/>
      <c r="J760" s="619"/>
      <c r="K760" s="619"/>
      <c r="L760" s="623"/>
      <c r="M760" s="620"/>
      <c r="N760" s="620"/>
      <c r="O760" s="620"/>
      <c r="P760" s="703"/>
      <c r="Q760" s="699"/>
      <c r="R760" s="427" t="s">
        <v>388</v>
      </c>
      <c r="S760" s="427" t="s">
        <v>804</v>
      </c>
      <c r="T760" s="428">
        <v>15833</v>
      </c>
      <c r="U760" s="429"/>
      <c r="V760" s="590"/>
      <c r="W760" s="588"/>
      <c r="X760" s="588"/>
      <c r="Y760" s="588"/>
      <c r="Z760" s="589"/>
    </row>
    <row r="761" spans="2:26" s="239" customFormat="1" ht="36" x14ac:dyDescent="0.25">
      <c r="B761" s="873">
        <v>494</v>
      </c>
      <c r="C761" s="622" t="s">
        <v>834</v>
      </c>
      <c r="D761" s="713" t="s">
        <v>814</v>
      </c>
      <c r="E761" s="619" t="s">
        <v>453</v>
      </c>
      <c r="F761" s="619" t="s">
        <v>211</v>
      </c>
      <c r="G761" s="619" t="s">
        <v>260</v>
      </c>
      <c r="H761" s="619">
        <v>2210</v>
      </c>
      <c r="I761" s="619">
        <v>47</v>
      </c>
      <c r="J761" s="619">
        <v>73</v>
      </c>
      <c r="K761" s="619">
        <v>3973</v>
      </c>
      <c r="L761" s="622" t="s">
        <v>853</v>
      </c>
      <c r="M761" s="620">
        <v>62003.068465389537</v>
      </c>
      <c r="N761" s="620">
        <v>43803.294999999998</v>
      </c>
      <c r="O761" s="620">
        <v>20186.54</v>
      </c>
      <c r="P761" s="702">
        <f>O761</f>
        <v>20186.54</v>
      </c>
      <c r="Q761" s="699"/>
      <c r="R761" s="427" t="s">
        <v>449</v>
      </c>
      <c r="S761" s="427" t="s">
        <v>804</v>
      </c>
      <c r="T761" s="428">
        <v>62933.93</v>
      </c>
      <c r="U761" s="429"/>
      <c r="V761" s="590"/>
      <c r="W761" s="588"/>
      <c r="X761" s="588"/>
      <c r="Y761" s="588"/>
      <c r="Z761" s="589"/>
    </row>
    <row r="762" spans="2:26" s="239" customFormat="1" ht="36" x14ac:dyDescent="0.25">
      <c r="B762" s="873"/>
      <c r="C762" s="623"/>
      <c r="D762" s="713"/>
      <c r="E762" s="619"/>
      <c r="F762" s="619"/>
      <c r="G762" s="619"/>
      <c r="H762" s="619"/>
      <c r="I762" s="619"/>
      <c r="J762" s="619"/>
      <c r="K762" s="619"/>
      <c r="L762" s="623"/>
      <c r="M762" s="620"/>
      <c r="N762" s="620"/>
      <c r="O762" s="620"/>
      <c r="P762" s="703"/>
      <c r="Q762" s="699"/>
      <c r="R762" s="427" t="s">
        <v>388</v>
      </c>
      <c r="S762" s="427" t="s">
        <v>804</v>
      </c>
      <c r="T762" s="428">
        <v>15833</v>
      </c>
      <c r="U762" s="429"/>
      <c r="V762" s="590"/>
      <c r="W762" s="588"/>
      <c r="X762" s="588"/>
      <c r="Y762" s="588"/>
      <c r="Z762" s="589"/>
    </row>
    <row r="763" spans="2:26" s="239" customFormat="1" ht="36" x14ac:dyDescent="0.25">
      <c r="B763" s="873">
        <v>495</v>
      </c>
      <c r="C763" s="622" t="s">
        <v>834</v>
      </c>
      <c r="D763" s="713" t="s">
        <v>815</v>
      </c>
      <c r="E763" s="619" t="s">
        <v>453</v>
      </c>
      <c r="F763" s="619" t="s">
        <v>211</v>
      </c>
      <c r="G763" s="619" t="s">
        <v>260</v>
      </c>
      <c r="H763" s="619">
        <v>2210</v>
      </c>
      <c r="I763" s="619">
        <v>47</v>
      </c>
      <c r="J763" s="619">
        <v>76</v>
      </c>
      <c r="K763" s="619">
        <v>3974</v>
      </c>
      <c r="L763" s="622" t="s">
        <v>853</v>
      </c>
      <c r="M763" s="620">
        <v>62178.685287100889</v>
      </c>
      <c r="N763" s="620">
        <v>43927.360000000001</v>
      </c>
      <c r="O763" s="620">
        <v>20240.36</v>
      </c>
      <c r="P763" s="702">
        <f>O763</f>
        <v>20240.36</v>
      </c>
      <c r="Q763" s="699"/>
      <c r="R763" s="427" t="s">
        <v>449</v>
      </c>
      <c r="S763" s="427" t="s">
        <v>804</v>
      </c>
      <c r="T763" s="428">
        <v>62933.93</v>
      </c>
      <c r="U763" s="429"/>
      <c r="V763" s="590"/>
      <c r="W763" s="588"/>
      <c r="X763" s="588"/>
      <c r="Y763" s="588"/>
      <c r="Z763" s="589"/>
    </row>
    <row r="764" spans="2:26" s="239" customFormat="1" ht="36" x14ac:dyDescent="0.25">
      <c r="B764" s="873"/>
      <c r="C764" s="623"/>
      <c r="D764" s="713"/>
      <c r="E764" s="619"/>
      <c r="F764" s="619"/>
      <c r="G764" s="619"/>
      <c r="H764" s="619"/>
      <c r="I764" s="619"/>
      <c r="J764" s="619"/>
      <c r="K764" s="619"/>
      <c r="L764" s="623"/>
      <c r="M764" s="620"/>
      <c r="N764" s="620"/>
      <c r="O764" s="702"/>
      <c r="P764" s="703"/>
      <c r="Q764" s="699"/>
      <c r="R764" s="427" t="s">
        <v>388</v>
      </c>
      <c r="S764" s="427" t="s">
        <v>804</v>
      </c>
      <c r="T764" s="428">
        <v>15833</v>
      </c>
      <c r="U764" s="429"/>
      <c r="V764" s="590"/>
      <c r="W764" s="588"/>
      <c r="X764" s="588"/>
      <c r="Y764" s="588"/>
      <c r="Z764" s="589"/>
    </row>
    <row r="765" spans="2:26" s="239" customFormat="1" ht="36" x14ac:dyDescent="0.25">
      <c r="B765" s="873">
        <v>496</v>
      </c>
      <c r="C765" s="622" t="s">
        <v>834</v>
      </c>
      <c r="D765" s="713" t="s">
        <v>816</v>
      </c>
      <c r="E765" s="619" t="s">
        <v>453</v>
      </c>
      <c r="F765" s="619" t="s">
        <v>211</v>
      </c>
      <c r="G765" s="619" t="s">
        <v>260</v>
      </c>
      <c r="H765" s="619">
        <v>2210</v>
      </c>
      <c r="I765" s="619">
        <v>47</v>
      </c>
      <c r="J765" s="619">
        <v>79</v>
      </c>
      <c r="K765" s="619">
        <v>3975</v>
      </c>
      <c r="L765" s="622" t="s">
        <v>853</v>
      </c>
      <c r="M765" s="620">
        <v>61961.75</v>
      </c>
      <c r="N765" s="722">
        <v>43832.434999999998</v>
      </c>
      <c r="O765" s="702">
        <v>20200</v>
      </c>
      <c r="P765" s="702">
        <f>O765</f>
        <v>20200</v>
      </c>
      <c r="Q765" s="700"/>
      <c r="R765" s="427" t="s">
        <v>449</v>
      </c>
      <c r="S765" s="427" t="s">
        <v>804</v>
      </c>
      <c r="T765" s="428">
        <v>62933.93</v>
      </c>
      <c r="U765" s="429"/>
      <c r="V765" s="590"/>
      <c r="W765" s="588"/>
      <c r="X765" s="588"/>
      <c r="Y765" s="588"/>
      <c r="Z765" s="589"/>
    </row>
    <row r="766" spans="2:26" s="239" customFormat="1" ht="36.75" thickBot="1" x14ac:dyDescent="0.3">
      <c r="B766" s="881"/>
      <c r="C766" s="709"/>
      <c r="D766" s="714"/>
      <c r="E766" s="710"/>
      <c r="F766" s="619"/>
      <c r="G766" s="710"/>
      <c r="H766" s="710"/>
      <c r="I766" s="710"/>
      <c r="J766" s="710"/>
      <c r="K766" s="710"/>
      <c r="L766" s="709"/>
      <c r="M766" s="621"/>
      <c r="N766" s="723"/>
      <c r="O766" s="704"/>
      <c r="P766" s="704"/>
      <c r="Q766" s="701"/>
      <c r="R766" s="430" t="s">
        <v>388</v>
      </c>
      <c r="S766" s="430" t="s">
        <v>804</v>
      </c>
      <c r="T766" s="431">
        <v>15833</v>
      </c>
      <c r="U766" s="432"/>
      <c r="V766" s="236"/>
      <c r="W766" s="237"/>
      <c r="X766" s="237"/>
      <c r="Y766" s="237"/>
      <c r="Z766" s="238"/>
    </row>
    <row r="767" spans="2:26" s="239" customFormat="1" ht="51" customHeight="1" x14ac:dyDescent="0.25">
      <c r="B767" s="870">
        <v>497</v>
      </c>
      <c r="C767" s="645" t="s">
        <v>828</v>
      </c>
      <c r="D767" s="718" t="s">
        <v>817</v>
      </c>
      <c r="E767" s="645" t="s">
        <v>448</v>
      </c>
      <c r="F767" s="655" t="s">
        <v>212</v>
      </c>
      <c r="G767" s="645" t="s">
        <v>251</v>
      </c>
      <c r="H767" s="645">
        <v>1913</v>
      </c>
      <c r="I767" s="645">
        <v>77</v>
      </c>
      <c r="J767" s="645">
        <v>212</v>
      </c>
      <c r="K767" s="645">
        <v>6074</v>
      </c>
      <c r="L767" s="645" t="s">
        <v>853</v>
      </c>
      <c r="M767" s="601">
        <v>370433.71</v>
      </c>
      <c r="N767" s="601">
        <v>244077.04</v>
      </c>
      <c r="O767" s="601">
        <v>182245.83</v>
      </c>
      <c r="P767" s="601">
        <f>O767</f>
        <v>182245.83</v>
      </c>
      <c r="Q767" s="715"/>
      <c r="R767" s="153" t="s">
        <v>449</v>
      </c>
      <c r="S767" s="153" t="s">
        <v>804</v>
      </c>
      <c r="T767" s="154">
        <v>220726.69</v>
      </c>
      <c r="U767" s="433"/>
      <c r="V767" s="236"/>
      <c r="W767" s="237"/>
      <c r="X767" s="237"/>
      <c r="Y767" s="237"/>
      <c r="Z767" s="238"/>
    </row>
    <row r="768" spans="2:26" s="239" customFormat="1" ht="36" x14ac:dyDescent="0.25">
      <c r="B768" s="871"/>
      <c r="C768" s="603"/>
      <c r="D768" s="719"/>
      <c r="E768" s="603"/>
      <c r="F768" s="645"/>
      <c r="G768" s="603"/>
      <c r="H768" s="603"/>
      <c r="I768" s="603"/>
      <c r="J768" s="603"/>
      <c r="K768" s="603"/>
      <c r="L768" s="603"/>
      <c r="M768" s="602"/>
      <c r="N768" s="602"/>
      <c r="O768" s="602"/>
      <c r="P768" s="602"/>
      <c r="Q768" s="716"/>
      <c r="R768" s="160" t="s">
        <v>388</v>
      </c>
      <c r="S768" s="160" t="s">
        <v>804</v>
      </c>
      <c r="T768" s="161">
        <v>267000</v>
      </c>
      <c r="U768" s="232"/>
      <c r="V768" s="236"/>
      <c r="W768" s="237"/>
      <c r="X768" s="237"/>
      <c r="Y768" s="237"/>
      <c r="Z768" s="238"/>
    </row>
    <row r="769" spans="2:26" x14ac:dyDescent="0.25">
      <c r="B769" s="211">
        <v>498</v>
      </c>
      <c r="C769" s="160" t="s">
        <v>828</v>
      </c>
      <c r="D769" s="212" t="s">
        <v>818</v>
      </c>
      <c r="E769" s="160" t="s">
        <v>259</v>
      </c>
      <c r="F769" s="160" t="s">
        <v>213</v>
      </c>
      <c r="G769" s="160" t="s">
        <v>260</v>
      </c>
      <c r="H769" s="160">
        <v>1515</v>
      </c>
      <c r="I769" s="160">
        <v>51</v>
      </c>
      <c r="J769" s="160">
        <v>202</v>
      </c>
      <c r="K769" s="213">
        <v>3464</v>
      </c>
      <c r="L769" s="213" t="s">
        <v>854</v>
      </c>
      <c r="M769" s="214">
        <v>79943.320000000007</v>
      </c>
      <c r="N769" s="214">
        <v>54955</v>
      </c>
      <c r="O769" s="214">
        <v>54955</v>
      </c>
      <c r="P769" s="214">
        <f>O769/2</f>
        <v>27477.5</v>
      </c>
      <c r="Q769" s="215"/>
      <c r="R769" s="160" t="s">
        <v>262</v>
      </c>
      <c r="S769" s="160" t="s">
        <v>262</v>
      </c>
      <c r="T769" s="161">
        <v>0</v>
      </c>
      <c r="U769" s="232"/>
      <c r="V769" s="45"/>
      <c r="W769" s="46"/>
      <c r="X769" s="46"/>
      <c r="Y769" s="46"/>
      <c r="Z769" s="47"/>
    </row>
    <row r="770" spans="2:26" ht="16.5" thickBot="1" x14ac:dyDescent="0.3">
      <c r="B770" s="560">
        <v>499</v>
      </c>
      <c r="C770" s="561" t="s">
        <v>828</v>
      </c>
      <c r="D770" s="562" t="s">
        <v>819</v>
      </c>
      <c r="E770" s="561" t="s">
        <v>700</v>
      </c>
      <c r="F770" s="561" t="s">
        <v>214</v>
      </c>
      <c r="G770" s="561" t="s">
        <v>260</v>
      </c>
      <c r="H770" s="561">
        <v>1905</v>
      </c>
      <c r="I770" s="561">
        <v>47</v>
      </c>
      <c r="J770" s="561">
        <v>189</v>
      </c>
      <c r="K770" s="563">
        <v>4726</v>
      </c>
      <c r="L770" s="563" t="s">
        <v>854</v>
      </c>
      <c r="M770" s="564">
        <v>412429.68</v>
      </c>
      <c r="N770" s="564">
        <v>474577.31</v>
      </c>
      <c r="O770" s="564">
        <v>474577.31</v>
      </c>
      <c r="P770" s="564">
        <f>O770/2</f>
        <v>237288.655</v>
      </c>
      <c r="Q770" s="565"/>
      <c r="R770" s="561" t="s">
        <v>262</v>
      </c>
      <c r="S770" s="561" t="s">
        <v>262</v>
      </c>
      <c r="T770" s="566">
        <v>0</v>
      </c>
      <c r="U770" s="567"/>
      <c r="V770" s="41"/>
      <c r="W770" s="48"/>
      <c r="X770" s="48"/>
      <c r="Y770" s="48"/>
      <c r="Z770" s="49"/>
    </row>
    <row r="771" spans="2:26" ht="30.95" customHeight="1" thickBot="1" x14ac:dyDescent="0.3">
      <c r="B771" s="9"/>
      <c r="C771" s="7"/>
      <c r="D771" s="1"/>
      <c r="E771" s="1"/>
      <c r="F771" s="1"/>
      <c r="G771" s="1"/>
      <c r="H771" s="1"/>
      <c r="I771" s="1"/>
      <c r="J771" s="1"/>
      <c r="K771" s="2"/>
      <c r="L771" s="2"/>
      <c r="M771" s="22"/>
      <c r="N771" s="22"/>
      <c r="O771" s="22"/>
      <c r="P771" s="22"/>
      <c r="Q771" s="28"/>
      <c r="R771" s="1"/>
      <c r="S771" s="1"/>
      <c r="T771" s="3"/>
      <c r="U771" s="3"/>
      <c r="V771" s="32"/>
      <c r="W771" s="32"/>
      <c r="X771" s="32"/>
      <c r="Y771" s="32"/>
      <c r="Z771" s="32"/>
    </row>
    <row r="772" spans="2:26" ht="15" customHeight="1" x14ac:dyDescent="0.25">
      <c r="B772" s="9"/>
      <c r="C772" s="7"/>
      <c r="D772" s="1"/>
      <c r="E772" s="1"/>
      <c r="F772" s="1"/>
      <c r="G772" s="1"/>
      <c r="H772" s="1"/>
      <c r="I772" s="1"/>
      <c r="J772" s="1"/>
      <c r="K772" s="2"/>
      <c r="L772" s="2"/>
      <c r="M772" s="667" t="s">
        <v>241</v>
      </c>
      <c r="N772" s="670" t="s">
        <v>242</v>
      </c>
      <c r="O772" s="646" t="s">
        <v>838</v>
      </c>
      <c r="P772" s="599" t="s">
        <v>839</v>
      </c>
      <c r="Q772" s="599" t="s">
        <v>842</v>
      </c>
      <c r="R772" s="1"/>
      <c r="S772" s="1"/>
      <c r="T772" s="3"/>
      <c r="U772" s="3"/>
      <c r="V772" s="13"/>
      <c r="W772" s="13"/>
      <c r="X772" s="13"/>
      <c r="Y772" s="13"/>
      <c r="Z772" s="13"/>
    </row>
    <row r="773" spans="2:26" x14ac:dyDescent="0.25">
      <c r="B773" s="9"/>
      <c r="C773" s="7"/>
      <c r="D773" s="1"/>
      <c r="E773" s="1"/>
      <c r="F773" s="1"/>
      <c r="G773" s="1"/>
      <c r="H773" s="1"/>
      <c r="I773" s="1"/>
      <c r="J773" s="1"/>
      <c r="K773" s="2"/>
      <c r="L773" s="2"/>
      <c r="M773" s="668"/>
      <c r="N773" s="668"/>
      <c r="O773" s="647"/>
      <c r="P773" s="600"/>
      <c r="Q773" s="600"/>
      <c r="R773" s="1"/>
      <c r="S773" s="1"/>
      <c r="T773" s="3"/>
      <c r="U773" s="3"/>
      <c r="V773" s="13"/>
      <c r="W773" s="13"/>
      <c r="X773" s="13"/>
      <c r="Y773" s="13"/>
      <c r="Z773" s="13"/>
    </row>
    <row r="774" spans="2:26" ht="24.95" customHeight="1" thickBot="1" x14ac:dyDescent="0.3">
      <c r="B774" s="9"/>
      <c r="C774" s="7"/>
      <c r="D774" s="1"/>
      <c r="E774" s="1"/>
      <c r="F774" s="1"/>
      <c r="G774" s="1"/>
      <c r="H774" s="1"/>
      <c r="I774" s="1"/>
      <c r="J774" s="1"/>
      <c r="K774" s="2"/>
      <c r="L774" s="2"/>
      <c r="M774" s="720"/>
      <c r="N774" s="720"/>
      <c r="O774" s="717"/>
      <c r="P774" s="600"/>
      <c r="Q774" s="600"/>
      <c r="R774" s="1"/>
      <c r="S774" s="1"/>
      <c r="T774" s="3"/>
      <c r="U774" s="3"/>
      <c r="V774" s="13"/>
      <c r="W774" s="13"/>
      <c r="X774" s="13"/>
      <c r="Y774" s="13"/>
      <c r="Z774" s="13"/>
    </row>
    <row r="775" spans="2:26" x14ac:dyDescent="0.25">
      <c r="B775" s="9"/>
      <c r="C775" s="7"/>
      <c r="D775" s="636" t="s">
        <v>820</v>
      </c>
      <c r="E775" s="637"/>
      <c r="F775" s="637"/>
      <c r="G775" s="637"/>
      <c r="H775" s="637"/>
      <c r="I775" s="637"/>
      <c r="J775" s="637"/>
      <c r="K775" s="637"/>
      <c r="L775" s="638"/>
      <c r="M775" s="667">
        <f>SUM(M8:M770)</f>
        <v>78783255.62424159</v>
      </c>
      <c r="N775" s="670">
        <f>SUM(N8:N770)</f>
        <v>63439875.617681406</v>
      </c>
      <c r="O775" s="646">
        <f>SUM(O8:O770)</f>
        <v>34012604.106504291</v>
      </c>
      <c r="P775" s="599">
        <f>SUM(P8:P770)</f>
        <v>39396217.242368646</v>
      </c>
      <c r="Q775" s="659"/>
      <c r="V775" s="13"/>
      <c r="W775" s="13"/>
      <c r="X775" s="13"/>
      <c r="Y775" s="13"/>
      <c r="Z775" s="13"/>
    </row>
    <row r="776" spans="2:26" x14ac:dyDescent="0.25">
      <c r="B776" s="9"/>
      <c r="C776" s="7"/>
      <c r="D776" s="639"/>
      <c r="E776" s="640"/>
      <c r="F776" s="640"/>
      <c r="G776" s="640"/>
      <c r="H776" s="640"/>
      <c r="I776" s="640"/>
      <c r="J776" s="640"/>
      <c r="K776" s="640"/>
      <c r="L776" s="641"/>
      <c r="M776" s="668"/>
      <c r="N776" s="668"/>
      <c r="O776" s="647"/>
      <c r="P776" s="600"/>
      <c r="Q776" s="660"/>
      <c r="V776" s="13"/>
      <c r="W776" s="13"/>
      <c r="X776" s="13"/>
      <c r="Y776" s="13"/>
      <c r="Z776" s="13"/>
    </row>
    <row r="777" spans="2:26" ht="16.5" thickBot="1" x14ac:dyDescent="0.3">
      <c r="B777" s="9"/>
      <c r="C777" s="7"/>
      <c r="D777" s="642"/>
      <c r="E777" s="643"/>
      <c r="F777" s="643"/>
      <c r="G777" s="643"/>
      <c r="H777" s="643"/>
      <c r="I777" s="643"/>
      <c r="J777" s="643"/>
      <c r="K777" s="643"/>
      <c r="L777" s="644"/>
      <c r="M777" s="669"/>
      <c r="N777" s="669"/>
      <c r="O777" s="648"/>
      <c r="P777" s="652"/>
      <c r="Q777" s="661"/>
      <c r="V777" s="13"/>
      <c r="W777" s="13"/>
      <c r="X777" s="13"/>
      <c r="Y777" s="13"/>
      <c r="Z777" s="13"/>
    </row>
    <row r="778" spans="2:26" x14ac:dyDescent="0.25">
      <c r="B778" s="9"/>
      <c r="C778" s="7"/>
      <c r="N778" s="24"/>
      <c r="O778" s="24"/>
      <c r="P778" s="25" t="s">
        <v>858</v>
      </c>
      <c r="Q778" s="25" t="s">
        <v>1075</v>
      </c>
      <c r="V778" s="25"/>
      <c r="W778" s="25"/>
      <c r="X778" s="25"/>
      <c r="Y778" s="25"/>
      <c r="Z778" s="25"/>
    </row>
    <row r="779" spans="2:26" s="13" customFormat="1" ht="15" x14ac:dyDescent="0.25">
      <c r="B779" s="14" t="s">
        <v>848</v>
      </c>
      <c r="C779" s="12"/>
      <c r="M779" s="26"/>
      <c r="N779" s="26"/>
      <c r="O779" s="26"/>
      <c r="P779" s="26"/>
      <c r="Q779" s="29"/>
      <c r="U779" s="5"/>
      <c r="V779" s="33"/>
      <c r="W779" s="33"/>
      <c r="X779" s="33"/>
      <c r="Y779" s="33"/>
      <c r="Z779" s="33"/>
    </row>
    <row r="780" spans="2:26" x14ac:dyDescent="0.25">
      <c r="B780" s="9"/>
      <c r="C780" s="14" t="s">
        <v>847</v>
      </c>
    </row>
    <row r="781" spans="2:26" x14ac:dyDescent="0.25">
      <c r="B781" s="9"/>
      <c r="C781" s="14" t="s">
        <v>849</v>
      </c>
    </row>
    <row r="782" spans="2:26" x14ac:dyDescent="0.25">
      <c r="B782" s="14" t="s">
        <v>850</v>
      </c>
      <c r="C782" s="14"/>
    </row>
    <row r="783" spans="2:26" x14ac:dyDescent="0.25">
      <c r="B783" s="14" t="s">
        <v>851</v>
      </c>
      <c r="C783" s="14"/>
    </row>
    <row r="784" spans="2:26" x14ac:dyDescent="0.25">
      <c r="B784" s="14" t="s">
        <v>859</v>
      </c>
      <c r="C784" s="14"/>
    </row>
    <row r="785" spans="2:3" x14ac:dyDescent="0.25">
      <c r="B785" s="14" t="s">
        <v>1074</v>
      </c>
      <c r="C785" s="14"/>
    </row>
    <row r="786" spans="2:3" x14ac:dyDescent="0.25">
      <c r="B786" s="38" t="s">
        <v>1339</v>
      </c>
      <c r="C786" s="14"/>
    </row>
    <row r="787" spans="2:3" x14ac:dyDescent="0.25">
      <c r="B787" s="38" t="s">
        <v>1340</v>
      </c>
      <c r="C787" s="7"/>
    </row>
    <row r="788" spans="2:3" x14ac:dyDescent="0.25">
      <c r="B788" s="9"/>
      <c r="C788" s="7"/>
    </row>
    <row r="789" spans="2:3" x14ac:dyDescent="0.25">
      <c r="B789" s="9"/>
      <c r="C789" s="7"/>
    </row>
    <row r="790" spans="2:3" x14ac:dyDescent="0.25">
      <c r="B790" s="9"/>
      <c r="C790" s="7"/>
    </row>
    <row r="791" spans="2:3" x14ac:dyDescent="0.25">
      <c r="B791" s="9"/>
      <c r="C791" s="7"/>
    </row>
    <row r="792" spans="2:3" x14ac:dyDescent="0.25">
      <c r="B792" s="9"/>
      <c r="C792" s="7"/>
    </row>
    <row r="793" spans="2:3" x14ac:dyDescent="0.25">
      <c r="B793" s="9"/>
      <c r="C793" s="7"/>
    </row>
    <row r="794" spans="2:3" x14ac:dyDescent="0.25">
      <c r="B794" s="9"/>
      <c r="C794" s="7"/>
    </row>
    <row r="795" spans="2:3" x14ac:dyDescent="0.25">
      <c r="B795" s="9"/>
      <c r="C795" s="7"/>
    </row>
    <row r="796" spans="2:3" x14ac:dyDescent="0.25">
      <c r="B796" s="9"/>
      <c r="C796" s="7"/>
    </row>
    <row r="797" spans="2:3" x14ac:dyDescent="0.25">
      <c r="B797" s="9"/>
      <c r="C797" s="7"/>
    </row>
    <row r="798" spans="2:3" x14ac:dyDescent="0.25">
      <c r="B798" s="9"/>
      <c r="C798" s="7"/>
    </row>
    <row r="799" spans="2:3" x14ac:dyDescent="0.25">
      <c r="B799" s="9"/>
      <c r="C799" s="7"/>
    </row>
    <row r="800" spans="2:3" x14ac:dyDescent="0.25">
      <c r="B800" s="9"/>
      <c r="C800" s="7"/>
    </row>
    <row r="801" spans="2:3" x14ac:dyDescent="0.25">
      <c r="B801" s="9"/>
      <c r="C801" s="7"/>
    </row>
    <row r="802" spans="2:3" x14ac:dyDescent="0.25">
      <c r="B802" s="9"/>
      <c r="C802" s="7"/>
    </row>
    <row r="803" spans="2:3" x14ac:dyDescent="0.25">
      <c r="B803" s="9"/>
      <c r="C803" s="7"/>
    </row>
    <row r="804" spans="2:3" x14ac:dyDescent="0.25">
      <c r="B804" s="9"/>
      <c r="C804" s="7"/>
    </row>
    <row r="805" spans="2:3" x14ac:dyDescent="0.25">
      <c r="B805" s="9"/>
      <c r="C805" s="7"/>
    </row>
    <row r="806" spans="2:3" x14ac:dyDescent="0.25">
      <c r="B806" s="9"/>
      <c r="C806" s="7"/>
    </row>
    <row r="807" spans="2:3" x14ac:dyDescent="0.25">
      <c r="B807" s="9"/>
      <c r="C807" s="7"/>
    </row>
    <row r="808" spans="2:3" x14ac:dyDescent="0.25">
      <c r="B808" s="9"/>
      <c r="C808" s="7"/>
    </row>
    <row r="809" spans="2:3" x14ac:dyDescent="0.25">
      <c r="B809" s="9"/>
      <c r="C809" s="7"/>
    </row>
    <row r="810" spans="2:3" x14ac:dyDescent="0.25">
      <c r="B810" s="9"/>
      <c r="C810" s="7"/>
    </row>
    <row r="811" spans="2:3" x14ac:dyDescent="0.25">
      <c r="B811" s="9"/>
      <c r="C811" s="7"/>
    </row>
    <row r="812" spans="2:3" x14ac:dyDescent="0.25">
      <c r="B812" s="9"/>
      <c r="C812" s="7"/>
    </row>
    <row r="813" spans="2:3" x14ac:dyDescent="0.25">
      <c r="B813" s="9"/>
      <c r="C813" s="7"/>
    </row>
    <row r="814" spans="2:3" x14ac:dyDescent="0.25">
      <c r="B814" s="9"/>
      <c r="C814" s="7"/>
    </row>
    <row r="815" spans="2:3" x14ac:dyDescent="0.25">
      <c r="B815" s="9"/>
      <c r="C815" s="7"/>
    </row>
    <row r="816" spans="2:3" x14ac:dyDescent="0.25">
      <c r="B816" s="9"/>
      <c r="C816" s="7"/>
    </row>
    <row r="817" spans="2:3" x14ac:dyDescent="0.25">
      <c r="B817" s="9"/>
      <c r="C817" s="7"/>
    </row>
    <row r="818" spans="2:3" x14ac:dyDescent="0.25">
      <c r="B818" s="9"/>
      <c r="C818" s="7"/>
    </row>
    <row r="819" spans="2:3" x14ac:dyDescent="0.25">
      <c r="B819" s="9"/>
      <c r="C819" s="7"/>
    </row>
    <row r="820" spans="2:3" x14ac:dyDescent="0.25">
      <c r="B820" s="9"/>
      <c r="C820" s="7"/>
    </row>
    <row r="821" spans="2:3" x14ac:dyDescent="0.25">
      <c r="B821" s="9"/>
      <c r="C821" s="7"/>
    </row>
    <row r="822" spans="2:3" x14ac:dyDescent="0.25">
      <c r="B822" s="9"/>
      <c r="C822" s="7"/>
    </row>
    <row r="823" spans="2:3" x14ac:dyDescent="0.25">
      <c r="B823" s="9"/>
      <c r="C823" s="7"/>
    </row>
    <row r="824" spans="2:3" x14ac:dyDescent="0.25">
      <c r="B824" s="9"/>
      <c r="C824" s="7"/>
    </row>
    <row r="825" spans="2:3" x14ac:dyDescent="0.25">
      <c r="B825" s="9"/>
      <c r="C825" s="7"/>
    </row>
    <row r="826" spans="2:3" x14ac:dyDescent="0.25">
      <c r="B826" s="9"/>
      <c r="C826" s="7"/>
    </row>
    <row r="827" spans="2:3" x14ac:dyDescent="0.25">
      <c r="B827" s="9"/>
      <c r="C827" s="7"/>
    </row>
    <row r="828" spans="2:3" x14ac:dyDescent="0.25">
      <c r="B828" s="9"/>
      <c r="C828" s="7"/>
    </row>
    <row r="829" spans="2:3" x14ac:dyDescent="0.25">
      <c r="B829" s="9"/>
      <c r="C829" s="7"/>
    </row>
    <row r="830" spans="2:3" x14ac:dyDescent="0.25">
      <c r="B830" s="9"/>
      <c r="C830" s="7"/>
    </row>
    <row r="831" spans="2:3" x14ac:dyDescent="0.25">
      <c r="B831" s="9"/>
      <c r="C831" s="7"/>
    </row>
    <row r="832" spans="2:3" x14ac:dyDescent="0.25">
      <c r="B832" s="9"/>
      <c r="C832" s="7"/>
    </row>
    <row r="833" spans="2:3" x14ac:dyDescent="0.25">
      <c r="B833" s="9"/>
      <c r="C833" s="7"/>
    </row>
    <row r="834" spans="2:3" x14ac:dyDescent="0.25">
      <c r="B834" s="9"/>
      <c r="C834" s="7"/>
    </row>
    <row r="835" spans="2:3" x14ac:dyDescent="0.25">
      <c r="B835" s="9"/>
      <c r="C835" s="7"/>
    </row>
    <row r="836" spans="2:3" x14ac:dyDescent="0.25">
      <c r="B836" s="9"/>
      <c r="C836" s="7"/>
    </row>
    <row r="837" spans="2:3" x14ac:dyDescent="0.25">
      <c r="B837" s="9"/>
      <c r="C837" s="7"/>
    </row>
    <row r="838" spans="2:3" x14ac:dyDescent="0.25">
      <c r="B838" s="9"/>
      <c r="C838" s="7"/>
    </row>
    <row r="839" spans="2:3" x14ac:dyDescent="0.25">
      <c r="B839" s="9"/>
      <c r="C839" s="7"/>
    </row>
    <row r="840" spans="2:3" x14ac:dyDescent="0.25">
      <c r="B840" s="9"/>
      <c r="C840" s="7"/>
    </row>
    <row r="841" spans="2:3" x14ac:dyDescent="0.25">
      <c r="B841" s="9"/>
      <c r="C841" s="7"/>
    </row>
    <row r="842" spans="2:3" x14ac:dyDescent="0.25">
      <c r="B842" s="9"/>
      <c r="C842" s="7"/>
    </row>
    <row r="843" spans="2:3" x14ac:dyDescent="0.25">
      <c r="B843" s="9"/>
      <c r="C843" s="7"/>
    </row>
    <row r="844" spans="2:3" x14ac:dyDescent="0.25">
      <c r="B844" s="9"/>
      <c r="C844" s="7"/>
    </row>
    <row r="845" spans="2:3" x14ac:dyDescent="0.25">
      <c r="B845" s="9"/>
      <c r="C845" s="7"/>
    </row>
    <row r="846" spans="2:3" x14ac:dyDescent="0.25">
      <c r="B846" s="9"/>
      <c r="C846" s="7"/>
    </row>
    <row r="847" spans="2:3" x14ac:dyDescent="0.25">
      <c r="B847" s="9"/>
      <c r="C847" s="7"/>
    </row>
    <row r="848" spans="2:3" x14ac:dyDescent="0.25">
      <c r="B848" s="9"/>
      <c r="C848" s="7"/>
    </row>
    <row r="849" spans="2:3" x14ac:dyDescent="0.25">
      <c r="B849" s="9"/>
      <c r="C849" s="7"/>
    </row>
    <row r="850" spans="2:3" x14ac:dyDescent="0.25">
      <c r="B850" s="9"/>
      <c r="C850" s="7"/>
    </row>
    <row r="851" spans="2:3" x14ac:dyDescent="0.25">
      <c r="B851" s="9"/>
      <c r="C851" s="7"/>
    </row>
    <row r="852" spans="2:3" x14ac:dyDescent="0.25">
      <c r="B852" s="9"/>
      <c r="C852" s="7"/>
    </row>
    <row r="853" spans="2:3" x14ac:dyDescent="0.25">
      <c r="B853" s="9"/>
      <c r="C853" s="7"/>
    </row>
    <row r="854" spans="2:3" x14ac:dyDescent="0.25">
      <c r="B854" s="9"/>
      <c r="C854" s="7"/>
    </row>
    <row r="855" spans="2:3" x14ac:dyDescent="0.25">
      <c r="B855" s="9"/>
      <c r="C855" s="7"/>
    </row>
    <row r="856" spans="2:3" x14ac:dyDescent="0.25">
      <c r="B856" s="9"/>
      <c r="C856" s="7"/>
    </row>
    <row r="857" spans="2:3" x14ac:dyDescent="0.25">
      <c r="B857" s="9"/>
      <c r="C857" s="7"/>
    </row>
    <row r="858" spans="2:3" x14ac:dyDescent="0.25">
      <c r="B858" s="9"/>
      <c r="C858" s="7"/>
    </row>
    <row r="859" spans="2:3" x14ac:dyDescent="0.25">
      <c r="B859" s="9"/>
      <c r="C859" s="7"/>
    </row>
    <row r="860" spans="2:3" x14ac:dyDescent="0.25">
      <c r="B860" s="9"/>
      <c r="C860" s="7"/>
    </row>
    <row r="861" spans="2:3" x14ac:dyDescent="0.25">
      <c r="B861" s="9"/>
      <c r="C861" s="7"/>
    </row>
    <row r="862" spans="2:3" x14ac:dyDescent="0.25">
      <c r="B862" s="9"/>
      <c r="C862" s="7"/>
    </row>
    <row r="863" spans="2:3" x14ac:dyDescent="0.25">
      <c r="B863" s="9"/>
      <c r="C863" s="7"/>
    </row>
    <row r="864" spans="2:3" x14ac:dyDescent="0.25">
      <c r="B864" s="9"/>
      <c r="C864" s="7"/>
    </row>
    <row r="865" spans="2:3" x14ac:dyDescent="0.25">
      <c r="B865" s="9"/>
      <c r="C865" s="7"/>
    </row>
    <row r="866" spans="2:3" x14ac:dyDescent="0.25">
      <c r="B866" s="9"/>
      <c r="C866" s="7"/>
    </row>
    <row r="867" spans="2:3" x14ac:dyDescent="0.25">
      <c r="B867" s="9"/>
      <c r="C867" s="7"/>
    </row>
    <row r="868" spans="2:3" x14ac:dyDescent="0.25">
      <c r="B868" s="9"/>
      <c r="C868" s="7"/>
    </row>
    <row r="869" spans="2:3" x14ac:dyDescent="0.25">
      <c r="B869" s="9"/>
      <c r="C869" s="7"/>
    </row>
    <row r="870" spans="2:3" x14ac:dyDescent="0.25">
      <c r="B870" s="9"/>
      <c r="C870" s="7"/>
    </row>
    <row r="871" spans="2:3" x14ac:dyDescent="0.25">
      <c r="B871" s="9"/>
      <c r="C871" s="7"/>
    </row>
    <row r="872" spans="2:3" x14ac:dyDescent="0.25">
      <c r="B872" s="9"/>
      <c r="C872" s="7"/>
    </row>
    <row r="873" spans="2:3" x14ac:dyDescent="0.25">
      <c r="B873" s="9"/>
      <c r="C873" s="7"/>
    </row>
    <row r="874" spans="2:3" x14ac:dyDescent="0.25">
      <c r="B874" s="9"/>
      <c r="C874" s="7"/>
    </row>
    <row r="875" spans="2:3" x14ac:dyDescent="0.25">
      <c r="B875" s="9"/>
      <c r="C875" s="7"/>
    </row>
    <row r="876" spans="2:3" x14ac:dyDescent="0.25">
      <c r="B876" s="9"/>
      <c r="C876" s="7"/>
    </row>
    <row r="877" spans="2:3" x14ac:dyDescent="0.25">
      <c r="B877" s="9"/>
      <c r="C877" s="7"/>
    </row>
    <row r="878" spans="2:3" x14ac:dyDescent="0.25">
      <c r="B878" s="9"/>
      <c r="C878" s="7"/>
    </row>
    <row r="879" spans="2:3" x14ac:dyDescent="0.25">
      <c r="B879" s="9"/>
      <c r="C879" s="7"/>
    </row>
    <row r="880" spans="2:3" x14ac:dyDescent="0.25">
      <c r="B880" s="9"/>
      <c r="C880" s="7"/>
    </row>
    <row r="881" spans="2:3" x14ac:dyDescent="0.25">
      <c r="B881" s="9"/>
      <c r="C881" s="7"/>
    </row>
    <row r="882" spans="2:3" x14ac:dyDescent="0.25">
      <c r="B882" s="9"/>
      <c r="C882" s="7"/>
    </row>
    <row r="883" spans="2:3" x14ac:dyDescent="0.25">
      <c r="B883" s="9"/>
      <c r="C883" s="7"/>
    </row>
    <row r="884" spans="2:3" x14ac:dyDescent="0.25">
      <c r="B884" s="9"/>
      <c r="C884" s="7"/>
    </row>
    <row r="885" spans="2:3" x14ac:dyDescent="0.25">
      <c r="B885" s="9"/>
      <c r="C885" s="7"/>
    </row>
    <row r="886" spans="2:3" x14ac:dyDescent="0.25">
      <c r="B886" s="9"/>
      <c r="C886" s="7"/>
    </row>
    <row r="887" spans="2:3" x14ac:dyDescent="0.25">
      <c r="B887" s="9"/>
      <c r="C887" s="7"/>
    </row>
    <row r="888" spans="2:3" x14ac:dyDescent="0.25">
      <c r="B888" s="9"/>
      <c r="C888" s="7"/>
    </row>
    <row r="889" spans="2:3" x14ac:dyDescent="0.25">
      <c r="B889" s="9"/>
      <c r="C889" s="7"/>
    </row>
    <row r="890" spans="2:3" x14ac:dyDescent="0.25">
      <c r="B890" s="9"/>
      <c r="C890" s="7"/>
    </row>
    <row r="891" spans="2:3" x14ac:dyDescent="0.25">
      <c r="B891" s="9"/>
      <c r="C891" s="7"/>
    </row>
    <row r="892" spans="2:3" x14ac:dyDescent="0.25">
      <c r="B892" s="9"/>
      <c r="C892" s="7"/>
    </row>
    <row r="893" spans="2:3" x14ac:dyDescent="0.25">
      <c r="B893" s="9"/>
      <c r="C893" s="7"/>
    </row>
    <row r="894" spans="2:3" x14ac:dyDescent="0.25">
      <c r="B894" s="9"/>
      <c r="C894" s="7"/>
    </row>
    <row r="895" spans="2:3" x14ac:dyDescent="0.25">
      <c r="B895" s="9"/>
      <c r="C895" s="7"/>
    </row>
    <row r="896" spans="2:3" x14ac:dyDescent="0.25">
      <c r="B896" s="9"/>
      <c r="C896" s="7"/>
    </row>
    <row r="897" spans="2:3" x14ac:dyDescent="0.25">
      <c r="B897" s="9"/>
      <c r="C897" s="7"/>
    </row>
    <row r="898" spans="2:3" x14ac:dyDescent="0.25">
      <c r="B898" s="9"/>
      <c r="C898" s="7"/>
    </row>
    <row r="899" spans="2:3" x14ac:dyDescent="0.25">
      <c r="B899" s="9"/>
      <c r="C899" s="7"/>
    </row>
    <row r="900" spans="2:3" x14ac:dyDescent="0.25">
      <c r="B900" s="9"/>
      <c r="C900" s="7"/>
    </row>
    <row r="901" spans="2:3" x14ac:dyDescent="0.25">
      <c r="B901" s="9"/>
      <c r="C901" s="7"/>
    </row>
    <row r="902" spans="2:3" x14ac:dyDescent="0.25">
      <c r="B902" s="9"/>
      <c r="C902" s="7"/>
    </row>
    <row r="903" spans="2:3" x14ac:dyDescent="0.25">
      <c r="B903" s="9"/>
      <c r="C903" s="7"/>
    </row>
    <row r="904" spans="2:3" x14ac:dyDescent="0.25">
      <c r="B904" s="9"/>
      <c r="C904" s="7"/>
    </row>
    <row r="905" spans="2:3" x14ac:dyDescent="0.25">
      <c r="B905" s="9"/>
      <c r="C905" s="7"/>
    </row>
    <row r="906" spans="2:3" x14ac:dyDescent="0.25">
      <c r="B906" s="9"/>
      <c r="C906" s="7"/>
    </row>
    <row r="907" spans="2:3" x14ac:dyDescent="0.25">
      <c r="B907" s="9"/>
      <c r="C907" s="7"/>
    </row>
    <row r="908" spans="2:3" x14ac:dyDescent="0.25">
      <c r="B908" s="9"/>
      <c r="C908" s="7"/>
    </row>
    <row r="909" spans="2:3" x14ac:dyDescent="0.25">
      <c r="B909" s="9"/>
      <c r="C909" s="7"/>
    </row>
    <row r="910" spans="2:3" x14ac:dyDescent="0.25">
      <c r="B910" s="9"/>
      <c r="C910" s="7"/>
    </row>
    <row r="911" spans="2:3" x14ac:dyDescent="0.25">
      <c r="B911" s="9"/>
      <c r="C911" s="7"/>
    </row>
    <row r="912" spans="2:3" x14ac:dyDescent="0.25">
      <c r="B912" s="9"/>
      <c r="C912" s="7"/>
    </row>
    <row r="913" spans="2:3" x14ac:dyDescent="0.25">
      <c r="B913" s="9"/>
      <c r="C913" s="7"/>
    </row>
    <row r="914" spans="2:3" x14ac:dyDescent="0.25">
      <c r="B914" s="9"/>
      <c r="C914" s="7"/>
    </row>
    <row r="915" spans="2:3" x14ac:dyDescent="0.25">
      <c r="B915" s="9"/>
      <c r="C915" s="7"/>
    </row>
    <row r="916" spans="2:3" x14ac:dyDescent="0.25">
      <c r="B916" s="9"/>
      <c r="C916" s="7"/>
    </row>
    <row r="917" spans="2:3" x14ac:dyDescent="0.25">
      <c r="B917" s="9"/>
      <c r="C917" s="7"/>
    </row>
    <row r="918" spans="2:3" x14ac:dyDescent="0.25">
      <c r="B918" s="9"/>
      <c r="C918" s="7"/>
    </row>
    <row r="919" spans="2:3" x14ac:dyDescent="0.25">
      <c r="B919" s="9"/>
      <c r="C919" s="7"/>
    </row>
    <row r="920" spans="2:3" x14ac:dyDescent="0.25">
      <c r="B920" s="9"/>
      <c r="C920" s="7"/>
    </row>
    <row r="921" spans="2:3" x14ac:dyDescent="0.25">
      <c r="B921" s="9"/>
      <c r="C921" s="7"/>
    </row>
    <row r="922" spans="2:3" x14ac:dyDescent="0.25">
      <c r="B922" s="9"/>
      <c r="C922" s="7"/>
    </row>
    <row r="923" spans="2:3" x14ac:dyDescent="0.25">
      <c r="B923" s="9"/>
      <c r="C923" s="7"/>
    </row>
    <row r="924" spans="2:3" x14ac:dyDescent="0.25">
      <c r="B924" s="9"/>
      <c r="C924" s="7"/>
    </row>
    <row r="925" spans="2:3" x14ac:dyDescent="0.25">
      <c r="B925" s="9"/>
      <c r="C925" s="7"/>
    </row>
    <row r="926" spans="2:3" x14ac:dyDescent="0.25">
      <c r="B926" s="9"/>
      <c r="C926" s="7"/>
    </row>
    <row r="927" spans="2:3" x14ac:dyDescent="0.25">
      <c r="B927" s="9"/>
      <c r="C927" s="7"/>
    </row>
    <row r="928" spans="2:3" x14ac:dyDescent="0.25">
      <c r="B928" s="9"/>
      <c r="C928" s="7"/>
    </row>
    <row r="929" spans="2:3" x14ac:dyDescent="0.25">
      <c r="B929" s="9"/>
      <c r="C929" s="7"/>
    </row>
    <row r="930" spans="2:3" x14ac:dyDescent="0.25">
      <c r="B930" s="9"/>
      <c r="C930" s="7"/>
    </row>
    <row r="931" spans="2:3" x14ac:dyDescent="0.25">
      <c r="B931" s="9"/>
      <c r="C931" s="7"/>
    </row>
    <row r="932" spans="2:3" x14ac:dyDescent="0.25">
      <c r="B932" s="9"/>
      <c r="C932" s="7"/>
    </row>
    <row r="933" spans="2:3" x14ac:dyDescent="0.25">
      <c r="B933" s="9"/>
      <c r="C933" s="7"/>
    </row>
    <row r="934" spans="2:3" x14ac:dyDescent="0.25">
      <c r="B934" s="9"/>
      <c r="C934" s="7"/>
    </row>
    <row r="935" spans="2:3" x14ac:dyDescent="0.25">
      <c r="B935" s="9"/>
      <c r="C935" s="7"/>
    </row>
    <row r="936" spans="2:3" x14ac:dyDescent="0.25">
      <c r="B936" s="9"/>
      <c r="C936" s="7"/>
    </row>
    <row r="937" spans="2:3" x14ac:dyDescent="0.25">
      <c r="B937" s="9"/>
      <c r="C937" s="7"/>
    </row>
    <row r="938" spans="2:3" x14ac:dyDescent="0.25">
      <c r="B938" s="9"/>
      <c r="C938" s="7"/>
    </row>
    <row r="939" spans="2:3" x14ac:dyDescent="0.25">
      <c r="B939" s="9"/>
      <c r="C939" s="7"/>
    </row>
    <row r="940" spans="2:3" x14ac:dyDescent="0.25">
      <c r="B940" s="9"/>
      <c r="C940" s="7"/>
    </row>
    <row r="941" spans="2:3" x14ac:dyDescent="0.25">
      <c r="B941" s="9"/>
      <c r="C941" s="7"/>
    </row>
    <row r="942" spans="2:3" x14ac:dyDescent="0.25">
      <c r="B942" s="9"/>
      <c r="C942" s="7"/>
    </row>
    <row r="943" spans="2:3" x14ac:dyDescent="0.25">
      <c r="B943" s="9"/>
      <c r="C943" s="7"/>
    </row>
    <row r="944" spans="2:3" x14ac:dyDescent="0.25">
      <c r="B944" s="9"/>
      <c r="C944" s="7"/>
    </row>
    <row r="945" spans="2:3" x14ac:dyDescent="0.25">
      <c r="B945" s="9"/>
      <c r="C945" s="7"/>
    </row>
    <row r="946" spans="2:3" x14ac:dyDescent="0.25">
      <c r="B946" s="9"/>
      <c r="C946" s="7"/>
    </row>
    <row r="947" spans="2:3" x14ac:dyDescent="0.25">
      <c r="B947" s="9"/>
      <c r="C947" s="7"/>
    </row>
    <row r="948" spans="2:3" x14ac:dyDescent="0.25">
      <c r="B948" s="9"/>
      <c r="C948" s="7"/>
    </row>
    <row r="949" spans="2:3" x14ac:dyDescent="0.25">
      <c r="B949" s="9"/>
      <c r="C949" s="7"/>
    </row>
    <row r="950" spans="2:3" x14ac:dyDescent="0.25">
      <c r="B950" s="9"/>
      <c r="C950" s="7"/>
    </row>
    <row r="951" spans="2:3" x14ac:dyDescent="0.25">
      <c r="B951" s="9"/>
      <c r="C951" s="7"/>
    </row>
    <row r="952" spans="2:3" x14ac:dyDescent="0.25">
      <c r="B952" s="9"/>
      <c r="C952" s="7"/>
    </row>
    <row r="953" spans="2:3" x14ac:dyDescent="0.25">
      <c r="B953" s="9"/>
      <c r="C953" s="7"/>
    </row>
    <row r="954" spans="2:3" x14ac:dyDescent="0.25">
      <c r="B954" s="9"/>
      <c r="C954" s="7"/>
    </row>
    <row r="955" spans="2:3" x14ac:dyDescent="0.25">
      <c r="B955" s="9"/>
      <c r="C955" s="7"/>
    </row>
    <row r="956" spans="2:3" x14ac:dyDescent="0.25">
      <c r="B956" s="9"/>
      <c r="C956" s="7"/>
    </row>
    <row r="957" spans="2:3" x14ac:dyDescent="0.25">
      <c r="B957" s="9"/>
      <c r="C957" s="7"/>
    </row>
    <row r="958" spans="2:3" x14ac:dyDescent="0.25">
      <c r="B958" s="9"/>
      <c r="C958" s="7"/>
    </row>
    <row r="959" spans="2:3" x14ac:dyDescent="0.25">
      <c r="B959" s="9"/>
      <c r="C959" s="7"/>
    </row>
    <row r="960" spans="2:3" x14ac:dyDescent="0.25">
      <c r="B960" s="9"/>
      <c r="C960" s="7"/>
    </row>
    <row r="961" spans="2:3" x14ac:dyDescent="0.25">
      <c r="B961" s="9"/>
      <c r="C961" s="7"/>
    </row>
    <row r="962" spans="2:3" x14ac:dyDescent="0.25">
      <c r="B962" s="9"/>
      <c r="C962" s="7"/>
    </row>
    <row r="963" spans="2:3" x14ac:dyDescent="0.25">
      <c r="B963" s="9"/>
      <c r="C963" s="7"/>
    </row>
    <row r="964" spans="2:3" x14ac:dyDescent="0.25">
      <c r="B964" s="9"/>
      <c r="C964" s="7"/>
    </row>
    <row r="965" spans="2:3" x14ac:dyDescent="0.25">
      <c r="B965" s="9"/>
      <c r="C965" s="7"/>
    </row>
    <row r="966" spans="2:3" x14ac:dyDescent="0.25">
      <c r="B966" s="9"/>
      <c r="C966" s="7"/>
    </row>
    <row r="967" spans="2:3" x14ac:dyDescent="0.25">
      <c r="B967" s="9"/>
      <c r="C967" s="7"/>
    </row>
    <row r="968" spans="2:3" x14ac:dyDescent="0.25">
      <c r="B968" s="9"/>
      <c r="C968" s="7"/>
    </row>
    <row r="969" spans="2:3" x14ac:dyDescent="0.25">
      <c r="B969" s="9"/>
      <c r="C969" s="7"/>
    </row>
    <row r="970" spans="2:3" x14ac:dyDescent="0.25">
      <c r="B970" s="9"/>
      <c r="C970" s="7"/>
    </row>
    <row r="971" spans="2:3" x14ac:dyDescent="0.25">
      <c r="B971" s="9"/>
      <c r="C971" s="7"/>
    </row>
    <row r="972" spans="2:3" x14ac:dyDescent="0.25">
      <c r="B972" s="9"/>
      <c r="C972" s="7"/>
    </row>
    <row r="973" spans="2:3" x14ac:dyDescent="0.25">
      <c r="B973" s="9"/>
      <c r="C973" s="7"/>
    </row>
    <row r="974" spans="2:3" x14ac:dyDescent="0.25">
      <c r="B974" s="9"/>
      <c r="C974" s="7"/>
    </row>
    <row r="975" spans="2:3" x14ac:dyDescent="0.25">
      <c r="B975" s="9"/>
      <c r="C975" s="7"/>
    </row>
    <row r="976" spans="2:3" x14ac:dyDescent="0.25">
      <c r="B976" s="9"/>
      <c r="C976" s="7"/>
    </row>
    <row r="977" spans="2:3" x14ac:dyDescent="0.25">
      <c r="B977" s="9"/>
      <c r="C977" s="7"/>
    </row>
    <row r="978" spans="2:3" x14ac:dyDescent="0.25">
      <c r="B978" s="9"/>
      <c r="C978" s="7"/>
    </row>
    <row r="979" spans="2:3" x14ac:dyDescent="0.25">
      <c r="B979" s="9"/>
      <c r="C979" s="7"/>
    </row>
    <row r="980" spans="2:3" x14ac:dyDescent="0.25">
      <c r="B980" s="9"/>
      <c r="C980" s="7"/>
    </row>
    <row r="981" spans="2:3" x14ac:dyDescent="0.25">
      <c r="B981" s="9"/>
      <c r="C981" s="7"/>
    </row>
    <row r="982" spans="2:3" x14ac:dyDescent="0.25">
      <c r="B982" s="9"/>
      <c r="C982" s="7"/>
    </row>
    <row r="983" spans="2:3" x14ac:dyDescent="0.25">
      <c r="B983" s="9"/>
      <c r="C983" s="7"/>
    </row>
    <row r="984" spans="2:3" x14ac:dyDescent="0.25">
      <c r="B984" s="9"/>
      <c r="C984" s="7"/>
    </row>
    <row r="985" spans="2:3" x14ac:dyDescent="0.25">
      <c r="B985" s="9"/>
      <c r="C985" s="7"/>
    </row>
    <row r="986" spans="2:3" x14ac:dyDescent="0.25">
      <c r="B986" s="9"/>
      <c r="C986" s="7"/>
    </row>
    <row r="987" spans="2:3" x14ac:dyDescent="0.25">
      <c r="B987" s="9"/>
      <c r="C987" s="7"/>
    </row>
    <row r="988" spans="2:3" x14ac:dyDescent="0.25">
      <c r="B988" s="9"/>
      <c r="C988" s="7"/>
    </row>
    <row r="989" spans="2:3" x14ac:dyDescent="0.25">
      <c r="B989" s="9"/>
      <c r="C989" s="7"/>
    </row>
    <row r="990" spans="2:3" x14ac:dyDescent="0.25">
      <c r="B990" s="9"/>
      <c r="C990" s="7"/>
    </row>
    <row r="991" spans="2:3" x14ac:dyDescent="0.25">
      <c r="B991" s="9"/>
      <c r="C991" s="7"/>
    </row>
    <row r="992" spans="2:3" x14ac:dyDescent="0.25">
      <c r="B992" s="9"/>
      <c r="C992" s="7"/>
    </row>
    <row r="993" spans="2:3" x14ac:dyDescent="0.25">
      <c r="B993" s="9"/>
      <c r="C993" s="7"/>
    </row>
    <row r="994" spans="2:3" x14ac:dyDescent="0.25">
      <c r="B994" s="9"/>
      <c r="C994" s="7"/>
    </row>
    <row r="995" spans="2:3" x14ac:dyDescent="0.25">
      <c r="B995" s="9"/>
      <c r="C995" s="7"/>
    </row>
    <row r="996" spans="2:3" x14ac:dyDescent="0.25">
      <c r="B996" s="9"/>
      <c r="C996" s="7"/>
    </row>
    <row r="997" spans="2:3" x14ac:dyDescent="0.25">
      <c r="B997" s="9"/>
      <c r="C997" s="7"/>
    </row>
    <row r="998" spans="2:3" x14ac:dyDescent="0.25">
      <c r="B998" s="9"/>
      <c r="C998" s="7"/>
    </row>
    <row r="999" spans="2:3" x14ac:dyDescent="0.25">
      <c r="B999" s="9"/>
      <c r="C999" s="7"/>
    </row>
    <row r="1000" spans="2:3" x14ac:dyDescent="0.25">
      <c r="B1000" s="9"/>
      <c r="C1000" s="7"/>
    </row>
    <row r="1001" spans="2:3" x14ac:dyDescent="0.25">
      <c r="B1001" s="9"/>
      <c r="C1001" s="7"/>
    </row>
    <row r="1002" spans="2:3" x14ac:dyDescent="0.25">
      <c r="B1002" s="9"/>
      <c r="C1002" s="7"/>
    </row>
    <row r="1003" spans="2:3" x14ac:dyDescent="0.25">
      <c r="B1003" s="9"/>
      <c r="C1003" s="7"/>
    </row>
    <row r="1004" spans="2:3" x14ac:dyDescent="0.25">
      <c r="B1004" s="9"/>
      <c r="C1004" s="7"/>
    </row>
    <row r="1005" spans="2:3" x14ac:dyDescent="0.25">
      <c r="B1005" s="9"/>
      <c r="C1005" s="7"/>
    </row>
    <row r="1006" spans="2:3" x14ac:dyDescent="0.25">
      <c r="B1006" s="9"/>
      <c r="C1006" s="7"/>
    </row>
    <row r="1007" spans="2:3" x14ac:dyDescent="0.25">
      <c r="B1007" s="9"/>
      <c r="C1007" s="7"/>
    </row>
    <row r="1008" spans="2:3" x14ac:dyDescent="0.25">
      <c r="B1008" s="9"/>
      <c r="C1008" s="7"/>
    </row>
    <row r="1009" spans="2:3" x14ac:dyDescent="0.25">
      <c r="B1009" s="9"/>
      <c r="C1009" s="7"/>
    </row>
    <row r="1010" spans="2:3" x14ac:dyDescent="0.25">
      <c r="B1010" s="9"/>
      <c r="C1010" s="7"/>
    </row>
    <row r="1011" spans="2:3" x14ac:dyDescent="0.25">
      <c r="B1011" s="9"/>
      <c r="C1011" s="7"/>
    </row>
    <row r="1012" spans="2:3" x14ac:dyDescent="0.25">
      <c r="B1012" s="9"/>
      <c r="C1012" s="7"/>
    </row>
    <row r="1013" spans="2:3" x14ac:dyDescent="0.25">
      <c r="B1013" s="9"/>
      <c r="C1013" s="7"/>
    </row>
    <row r="1014" spans="2:3" x14ac:dyDescent="0.25">
      <c r="B1014" s="9"/>
      <c r="C1014" s="7"/>
    </row>
    <row r="1015" spans="2:3" x14ac:dyDescent="0.25">
      <c r="B1015" s="9"/>
      <c r="C1015" s="7"/>
    </row>
    <row r="1016" spans="2:3" x14ac:dyDescent="0.25">
      <c r="B1016" s="9"/>
      <c r="C1016" s="7"/>
    </row>
    <row r="1017" spans="2:3" x14ac:dyDescent="0.25">
      <c r="B1017" s="9"/>
      <c r="C1017" s="7"/>
    </row>
    <row r="1018" spans="2:3" x14ac:dyDescent="0.25">
      <c r="B1018" s="9"/>
      <c r="C1018" s="7"/>
    </row>
    <row r="1019" spans="2:3" x14ac:dyDescent="0.25">
      <c r="B1019" s="9"/>
      <c r="C1019" s="7"/>
    </row>
    <row r="1020" spans="2:3" x14ac:dyDescent="0.25">
      <c r="B1020" s="9"/>
      <c r="C1020" s="7"/>
    </row>
    <row r="1021" spans="2:3" x14ac:dyDescent="0.25">
      <c r="B1021" s="9"/>
      <c r="C1021" s="7"/>
    </row>
    <row r="1022" spans="2:3" x14ac:dyDescent="0.25">
      <c r="B1022" s="9"/>
      <c r="C1022" s="7"/>
    </row>
    <row r="1023" spans="2:3" x14ac:dyDescent="0.25">
      <c r="B1023" s="9"/>
      <c r="C1023" s="7"/>
    </row>
    <row r="1024" spans="2:3" x14ac:dyDescent="0.25">
      <c r="B1024" s="9"/>
      <c r="C1024" s="7"/>
    </row>
    <row r="1025" spans="2:3" x14ac:dyDescent="0.25">
      <c r="B1025" s="9"/>
      <c r="C1025" s="7"/>
    </row>
    <row r="1026" spans="2:3" x14ac:dyDescent="0.25">
      <c r="B1026" s="9"/>
      <c r="C1026" s="7"/>
    </row>
    <row r="1027" spans="2:3" x14ac:dyDescent="0.25">
      <c r="B1027" s="9"/>
      <c r="C1027" s="7"/>
    </row>
    <row r="1028" spans="2:3" x14ac:dyDescent="0.25">
      <c r="B1028" s="9"/>
      <c r="C1028" s="7"/>
    </row>
    <row r="1029" spans="2:3" x14ac:dyDescent="0.25">
      <c r="B1029" s="9"/>
      <c r="C1029" s="7"/>
    </row>
    <row r="1030" spans="2:3" x14ac:dyDescent="0.25">
      <c r="B1030" s="9"/>
      <c r="C1030" s="7"/>
    </row>
    <row r="1031" spans="2:3" x14ac:dyDescent="0.25">
      <c r="B1031" s="9"/>
      <c r="C1031" s="7"/>
    </row>
    <row r="1032" spans="2:3" x14ac:dyDescent="0.25">
      <c r="B1032" s="9"/>
      <c r="C1032" s="7"/>
    </row>
    <row r="1033" spans="2:3" x14ac:dyDescent="0.25">
      <c r="B1033" s="9"/>
      <c r="C1033" s="7"/>
    </row>
    <row r="1034" spans="2:3" x14ac:dyDescent="0.25">
      <c r="B1034" s="9"/>
      <c r="C1034" s="7"/>
    </row>
    <row r="1035" spans="2:3" x14ac:dyDescent="0.25">
      <c r="B1035" s="9"/>
      <c r="C1035" s="7"/>
    </row>
    <row r="1036" spans="2:3" x14ac:dyDescent="0.25">
      <c r="B1036" s="9"/>
      <c r="C1036" s="7"/>
    </row>
    <row r="1037" spans="2:3" x14ac:dyDescent="0.25">
      <c r="B1037" s="9"/>
      <c r="C1037" s="7"/>
    </row>
    <row r="1038" spans="2:3" x14ac:dyDescent="0.25">
      <c r="B1038" s="9"/>
      <c r="C1038" s="7"/>
    </row>
    <row r="1039" spans="2:3" x14ac:dyDescent="0.25">
      <c r="B1039" s="9"/>
      <c r="C1039" s="7"/>
    </row>
    <row r="1040" spans="2:3" x14ac:dyDescent="0.25">
      <c r="B1040" s="9"/>
      <c r="C1040" s="7"/>
    </row>
    <row r="1041" spans="2:3" x14ac:dyDescent="0.25">
      <c r="B1041" s="9"/>
      <c r="C1041" s="7"/>
    </row>
    <row r="1042" spans="2:3" x14ac:dyDescent="0.25">
      <c r="B1042" s="9"/>
      <c r="C1042" s="7"/>
    </row>
    <row r="1043" spans="2:3" x14ac:dyDescent="0.25">
      <c r="B1043" s="9"/>
      <c r="C1043" s="7"/>
    </row>
    <row r="1044" spans="2:3" x14ac:dyDescent="0.25">
      <c r="B1044" s="9"/>
      <c r="C1044" s="7"/>
    </row>
    <row r="1045" spans="2:3" x14ac:dyDescent="0.25">
      <c r="B1045" s="9"/>
      <c r="C1045" s="7"/>
    </row>
    <row r="1046" spans="2:3" x14ac:dyDescent="0.25">
      <c r="B1046" s="9"/>
      <c r="C1046" s="7"/>
    </row>
    <row r="1047" spans="2:3" x14ac:dyDescent="0.25">
      <c r="B1047" s="9"/>
      <c r="C1047" s="7"/>
    </row>
    <row r="1048" spans="2:3" x14ac:dyDescent="0.25">
      <c r="B1048" s="9"/>
      <c r="C1048" s="7"/>
    </row>
    <row r="1049" spans="2:3" x14ac:dyDescent="0.25">
      <c r="B1049" s="9"/>
      <c r="C1049" s="7"/>
    </row>
    <row r="1050" spans="2:3" x14ac:dyDescent="0.25">
      <c r="B1050" s="9"/>
      <c r="C1050" s="7"/>
    </row>
    <row r="1051" spans="2:3" x14ac:dyDescent="0.25">
      <c r="B1051" s="9"/>
      <c r="C1051" s="7"/>
    </row>
    <row r="1052" spans="2:3" x14ac:dyDescent="0.25">
      <c r="B1052" s="9"/>
      <c r="C1052" s="7"/>
    </row>
    <row r="1053" spans="2:3" x14ac:dyDescent="0.25">
      <c r="B1053" s="9"/>
      <c r="C1053" s="7"/>
    </row>
    <row r="1054" spans="2:3" x14ac:dyDescent="0.25">
      <c r="B1054" s="9"/>
      <c r="C1054" s="7"/>
    </row>
    <row r="1055" spans="2:3" x14ac:dyDescent="0.25">
      <c r="B1055" s="9"/>
      <c r="C1055" s="7"/>
    </row>
    <row r="1056" spans="2:3" x14ac:dyDescent="0.25">
      <c r="B1056" s="9"/>
      <c r="C1056" s="7"/>
    </row>
    <row r="1057" spans="2:3" x14ac:dyDescent="0.25">
      <c r="B1057" s="9"/>
      <c r="C1057" s="7"/>
    </row>
    <row r="1058" spans="2:3" x14ac:dyDescent="0.25">
      <c r="B1058" s="9"/>
      <c r="C1058" s="7"/>
    </row>
    <row r="1059" spans="2:3" x14ac:dyDescent="0.25">
      <c r="B1059" s="9"/>
      <c r="C1059" s="7"/>
    </row>
    <row r="1060" spans="2:3" x14ac:dyDescent="0.25">
      <c r="B1060" s="9"/>
      <c r="C1060" s="7"/>
    </row>
    <row r="1061" spans="2:3" x14ac:dyDescent="0.25">
      <c r="B1061" s="9"/>
      <c r="C1061" s="7"/>
    </row>
    <row r="1062" spans="2:3" x14ac:dyDescent="0.25">
      <c r="B1062" s="9"/>
      <c r="C1062" s="7"/>
    </row>
    <row r="1063" spans="2:3" x14ac:dyDescent="0.25">
      <c r="B1063" s="9"/>
      <c r="C1063" s="7"/>
    </row>
    <row r="1064" spans="2:3" x14ac:dyDescent="0.25">
      <c r="B1064" s="9"/>
      <c r="C1064" s="7"/>
    </row>
    <row r="1065" spans="2:3" x14ac:dyDescent="0.25">
      <c r="B1065" s="9"/>
      <c r="C1065" s="7"/>
    </row>
    <row r="1066" spans="2:3" x14ac:dyDescent="0.25">
      <c r="B1066" s="9"/>
      <c r="C1066" s="7"/>
    </row>
    <row r="1067" spans="2:3" x14ac:dyDescent="0.25">
      <c r="B1067" s="9"/>
      <c r="C1067" s="7"/>
    </row>
    <row r="1068" spans="2:3" x14ac:dyDescent="0.25">
      <c r="B1068" s="9"/>
      <c r="C1068" s="7"/>
    </row>
    <row r="1069" spans="2:3" x14ac:dyDescent="0.25">
      <c r="B1069" s="9"/>
      <c r="C1069" s="7"/>
    </row>
    <row r="1070" spans="2:3" x14ac:dyDescent="0.25">
      <c r="B1070" s="9"/>
      <c r="C1070" s="7"/>
    </row>
    <row r="1071" spans="2:3" x14ac:dyDescent="0.25">
      <c r="B1071" s="9"/>
      <c r="C1071" s="7"/>
    </row>
    <row r="1072" spans="2:3" x14ac:dyDescent="0.25">
      <c r="B1072" s="9"/>
      <c r="C1072" s="7"/>
    </row>
    <row r="1073" spans="2:3" x14ac:dyDescent="0.25">
      <c r="B1073" s="9"/>
      <c r="C1073" s="7"/>
    </row>
    <row r="1074" spans="2:3" x14ac:dyDescent="0.25">
      <c r="B1074" s="9"/>
      <c r="C1074" s="7"/>
    </row>
    <row r="1075" spans="2:3" x14ac:dyDescent="0.25">
      <c r="B1075" s="9"/>
      <c r="C1075" s="7"/>
    </row>
    <row r="1076" spans="2:3" x14ac:dyDescent="0.25">
      <c r="B1076" s="9"/>
      <c r="C1076" s="7"/>
    </row>
    <row r="1077" spans="2:3" x14ac:dyDescent="0.25">
      <c r="B1077" s="9"/>
      <c r="C1077" s="7"/>
    </row>
    <row r="1078" spans="2:3" x14ac:dyDescent="0.25">
      <c r="B1078" s="9"/>
      <c r="C1078" s="7"/>
    </row>
    <row r="1079" spans="2:3" x14ac:dyDescent="0.25">
      <c r="B1079" s="9"/>
      <c r="C1079" s="7"/>
    </row>
    <row r="1080" spans="2:3" x14ac:dyDescent="0.25">
      <c r="B1080" s="9"/>
      <c r="C1080" s="7"/>
    </row>
    <row r="1081" spans="2:3" x14ac:dyDescent="0.25">
      <c r="B1081" s="9"/>
      <c r="C1081" s="7"/>
    </row>
    <row r="1082" spans="2:3" x14ac:dyDescent="0.25">
      <c r="B1082" s="9"/>
      <c r="C1082" s="7"/>
    </row>
    <row r="1083" spans="2:3" x14ac:dyDescent="0.25">
      <c r="B1083" s="9"/>
      <c r="C1083" s="7"/>
    </row>
    <row r="1084" spans="2:3" x14ac:dyDescent="0.25">
      <c r="B1084" s="9"/>
      <c r="C1084" s="7"/>
    </row>
    <row r="1085" spans="2:3" x14ac:dyDescent="0.25">
      <c r="B1085" s="9"/>
      <c r="C1085" s="7"/>
    </row>
    <row r="1086" spans="2:3" x14ac:dyDescent="0.25">
      <c r="B1086" s="9"/>
      <c r="C1086" s="7"/>
    </row>
    <row r="1087" spans="2:3" x14ac:dyDescent="0.25">
      <c r="B1087" s="9"/>
      <c r="C1087" s="7"/>
    </row>
    <row r="1088" spans="2:3" x14ac:dyDescent="0.25">
      <c r="B1088" s="9"/>
      <c r="C1088" s="7"/>
    </row>
    <row r="1089" spans="2:3" x14ac:dyDescent="0.25">
      <c r="B1089" s="9"/>
      <c r="C1089" s="7"/>
    </row>
    <row r="1090" spans="2:3" x14ac:dyDescent="0.25">
      <c r="B1090" s="9"/>
      <c r="C1090" s="7"/>
    </row>
    <row r="1091" spans="2:3" x14ac:dyDescent="0.25">
      <c r="B1091" s="9"/>
      <c r="C1091" s="7"/>
    </row>
    <row r="1092" spans="2:3" x14ac:dyDescent="0.25">
      <c r="B1092" s="9"/>
      <c r="C1092" s="7"/>
    </row>
    <row r="1093" spans="2:3" x14ac:dyDescent="0.25">
      <c r="B1093" s="9"/>
      <c r="C1093" s="7"/>
    </row>
    <row r="1094" spans="2:3" x14ac:dyDescent="0.25">
      <c r="B1094" s="9"/>
      <c r="C1094" s="7"/>
    </row>
    <row r="1095" spans="2:3" x14ac:dyDescent="0.25">
      <c r="B1095" s="9"/>
      <c r="C1095" s="7"/>
    </row>
    <row r="1096" spans="2:3" x14ac:dyDescent="0.25">
      <c r="B1096" s="9"/>
      <c r="C1096" s="7"/>
    </row>
    <row r="1097" spans="2:3" x14ac:dyDescent="0.25">
      <c r="B1097" s="9"/>
      <c r="C1097" s="7"/>
    </row>
    <row r="1098" spans="2:3" x14ac:dyDescent="0.25">
      <c r="B1098" s="9"/>
      <c r="C1098" s="7"/>
    </row>
    <row r="1099" spans="2:3" x14ac:dyDescent="0.25">
      <c r="B1099" s="9"/>
      <c r="C1099" s="7"/>
    </row>
    <row r="1100" spans="2:3" x14ac:dyDescent="0.25">
      <c r="B1100" s="9"/>
      <c r="C1100" s="7"/>
    </row>
    <row r="1101" spans="2:3" x14ac:dyDescent="0.25">
      <c r="B1101" s="9"/>
      <c r="C1101" s="7"/>
    </row>
    <row r="1102" spans="2:3" x14ac:dyDescent="0.25">
      <c r="B1102" s="9"/>
      <c r="C1102" s="7"/>
    </row>
    <row r="1103" spans="2:3" x14ac:dyDescent="0.25">
      <c r="B1103" s="9"/>
      <c r="C1103" s="7"/>
    </row>
    <row r="1104" spans="2:3" x14ac:dyDescent="0.25">
      <c r="B1104" s="9"/>
      <c r="C1104" s="7"/>
    </row>
    <row r="1105" spans="2:3" x14ac:dyDescent="0.25">
      <c r="B1105" s="9"/>
      <c r="C1105" s="7"/>
    </row>
    <row r="1106" spans="2:3" x14ac:dyDescent="0.25">
      <c r="B1106" s="9"/>
      <c r="C1106" s="7"/>
    </row>
    <row r="1107" spans="2:3" x14ac:dyDescent="0.25">
      <c r="B1107" s="9"/>
      <c r="C1107" s="7"/>
    </row>
    <row r="1108" spans="2:3" x14ac:dyDescent="0.25">
      <c r="B1108" s="9"/>
      <c r="C1108" s="7"/>
    </row>
    <row r="1109" spans="2:3" x14ac:dyDescent="0.25">
      <c r="B1109" s="9"/>
      <c r="C1109" s="7"/>
    </row>
    <row r="1110" spans="2:3" x14ac:dyDescent="0.25">
      <c r="B1110" s="9"/>
      <c r="C1110" s="7"/>
    </row>
    <row r="1111" spans="2:3" x14ac:dyDescent="0.25">
      <c r="B1111" s="9"/>
      <c r="C1111" s="7"/>
    </row>
    <row r="1112" spans="2:3" x14ac:dyDescent="0.25">
      <c r="B1112" s="9"/>
      <c r="C1112" s="7"/>
    </row>
    <row r="1113" spans="2:3" x14ac:dyDescent="0.25">
      <c r="B1113" s="9"/>
      <c r="C1113" s="7"/>
    </row>
    <row r="1114" spans="2:3" x14ac:dyDescent="0.25">
      <c r="B1114" s="9"/>
      <c r="C1114" s="7"/>
    </row>
    <row r="1115" spans="2:3" x14ac:dyDescent="0.25">
      <c r="B1115" s="9"/>
      <c r="C1115" s="7"/>
    </row>
    <row r="1116" spans="2:3" x14ac:dyDescent="0.25">
      <c r="B1116" s="9"/>
      <c r="C1116" s="7"/>
    </row>
    <row r="1117" spans="2:3" x14ac:dyDescent="0.25">
      <c r="B1117" s="9"/>
      <c r="C1117" s="7"/>
    </row>
    <row r="1118" spans="2:3" x14ac:dyDescent="0.25">
      <c r="B1118" s="9"/>
      <c r="C1118" s="7"/>
    </row>
    <row r="1119" spans="2:3" x14ac:dyDescent="0.25">
      <c r="B1119" s="9"/>
      <c r="C1119" s="7"/>
    </row>
    <row r="1120" spans="2:3" x14ac:dyDescent="0.25">
      <c r="B1120" s="9"/>
      <c r="C1120" s="7"/>
    </row>
    <row r="1121" spans="2:3" x14ac:dyDescent="0.25">
      <c r="B1121" s="9"/>
      <c r="C1121" s="7"/>
    </row>
    <row r="1122" spans="2:3" x14ac:dyDescent="0.25">
      <c r="B1122" s="9"/>
      <c r="C1122" s="7"/>
    </row>
    <row r="1123" spans="2:3" x14ac:dyDescent="0.25">
      <c r="B1123" s="9"/>
      <c r="C1123" s="7"/>
    </row>
    <row r="1124" spans="2:3" x14ac:dyDescent="0.25">
      <c r="B1124" s="9"/>
      <c r="C1124" s="7"/>
    </row>
    <row r="1125" spans="2:3" x14ac:dyDescent="0.25">
      <c r="B1125" s="9"/>
      <c r="C1125" s="7"/>
    </row>
    <row r="1126" spans="2:3" x14ac:dyDescent="0.25">
      <c r="B1126" s="9"/>
      <c r="C1126" s="7"/>
    </row>
    <row r="1127" spans="2:3" x14ac:dyDescent="0.25">
      <c r="B1127" s="9"/>
      <c r="C1127" s="7"/>
    </row>
    <row r="1128" spans="2:3" x14ac:dyDescent="0.25">
      <c r="B1128" s="9"/>
      <c r="C1128" s="7"/>
    </row>
    <row r="1129" spans="2:3" x14ac:dyDescent="0.25">
      <c r="B1129" s="9"/>
      <c r="C1129" s="7"/>
    </row>
    <row r="1130" spans="2:3" x14ac:dyDescent="0.25">
      <c r="B1130" s="9"/>
      <c r="C1130" s="7"/>
    </row>
    <row r="1131" spans="2:3" x14ac:dyDescent="0.25">
      <c r="B1131" s="9"/>
      <c r="C1131" s="7"/>
    </row>
    <row r="1132" spans="2:3" x14ac:dyDescent="0.25">
      <c r="B1132" s="9"/>
      <c r="C1132" s="7"/>
    </row>
    <row r="1133" spans="2:3" x14ac:dyDescent="0.25">
      <c r="B1133" s="9"/>
      <c r="C1133" s="7"/>
    </row>
    <row r="1134" spans="2:3" x14ac:dyDescent="0.25">
      <c r="B1134" s="9"/>
      <c r="C1134" s="7"/>
    </row>
    <row r="1135" spans="2:3" x14ac:dyDescent="0.25">
      <c r="B1135" s="9"/>
      <c r="C1135" s="7"/>
    </row>
    <row r="1136" spans="2:3" x14ac:dyDescent="0.25">
      <c r="B1136" s="9"/>
      <c r="C1136" s="7"/>
    </row>
    <row r="1137" spans="2:3" x14ac:dyDescent="0.25">
      <c r="B1137" s="9"/>
      <c r="C1137" s="7"/>
    </row>
    <row r="1138" spans="2:3" x14ac:dyDescent="0.25">
      <c r="B1138" s="9"/>
      <c r="C1138" s="7"/>
    </row>
    <row r="1139" spans="2:3" x14ac:dyDescent="0.25">
      <c r="B1139" s="9"/>
      <c r="C1139" s="7"/>
    </row>
    <row r="1140" spans="2:3" x14ac:dyDescent="0.25">
      <c r="B1140" s="9"/>
      <c r="C1140" s="7"/>
    </row>
    <row r="1141" spans="2:3" x14ac:dyDescent="0.25">
      <c r="B1141" s="9"/>
      <c r="C1141" s="7"/>
    </row>
    <row r="1142" spans="2:3" x14ac:dyDescent="0.25">
      <c r="B1142" s="9"/>
      <c r="C1142" s="7"/>
    </row>
    <row r="1143" spans="2:3" x14ac:dyDescent="0.25">
      <c r="B1143" s="9"/>
      <c r="C1143" s="7"/>
    </row>
    <row r="1144" spans="2:3" x14ac:dyDescent="0.25">
      <c r="B1144" s="9"/>
      <c r="C1144" s="7"/>
    </row>
    <row r="1145" spans="2:3" x14ac:dyDescent="0.25">
      <c r="B1145" s="9"/>
      <c r="C1145" s="7"/>
    </row>
    <row r="1146" spans="2:3" x14ac:dyDescent="0.25">
      <c r="B1146" s="9"/>
      <c r="C1146" s="7"/>
    </row>
    <row r="1147" spans="2:3" x14ac:dyDescent="0.25">
      <c r="B1147" s="9"/>
      <c r="C1147" s="7"/>
    </row>
    <row r="1148" spans="2:3" x14ac:dyDescent="0.25">
      <c r="B1148" s="9"/>
      <c r="C1148" s="7"/>
    </row>
    <row r="1149" spans="2:3" x14ac:dyDescent="0.25">
      <c r="B1149" s="9"/>
      <c r="C1149" s="7"/>
    </row>
    <row r="1150" spans="2:3" x14ac:dyDescent="0.25">
      <c r="B1150" s="9"/>
      <c r="C1150" s="7"/>
    </row>
    <row r="1151" spans="2:3" x14ac:dyDescent="0.25">
      <c r="B1151" s="9"/>
      <c r="C1151" s="7"/>
    </row>
    <row r="1152" spans="2:3" x14ac:dyDescent="0.25">
      <c r="B1152" s="9"/>
      <c r="C1152" s="7"/>
    </row>
    <row r="1153" spans="2:3" x14ac:dyDescent="0.25">
      <c r="B1153" s="9"/>
      <c r="C1153" s="7"/>
    </row>
    <row r="1154" spans="2:3" x14ac:dyDescent="0.25">
      <c r="B1154" s="9"/>
      <c r="C1154" s="7"/>
    </row>
    <row r="1155" spans="2:3" x14ac:dyDescent="0.25">
      <c r="B1155" s="9"/>
      <c r="C1155" s="7"/>
    </row>
    <row r="1156" spans="2:3" x14ac:dyDescent="0.25">
      <c r="B1156" s="9"/>
      <c r="C1156" s="7"/>
    </row>
    <row r="1157" spans="2:3" x14ac:dyDescent="0.25">
      <c r="B1157" s="9"/>
      <c r="C1157" s="7"/>
    </row>
    <row r="1158" spans="2:3" x14ac:dyDescent="0.25">
      <c r="B1158" s="9"/>
      <c r="C1158" s="7"/>
    </row>
    <row r="1159" spans="2:3" x14ac:dyDescent="0.25">
      <c r="B1159" s="9"/>
      <c r="C1159" s="7"/>
    </row>
    <row r="1160" spans="2:3" x14ac:dyDescent="0.25">
      <c r="B1160" s="9"/>
      <c r="C1160" s="7"/>
    </row>
    <row r="1161" spans="2:3" x14ac:dyDescent="0.25">
      <c r="B1161" s="9"/>
      <c r="C1161" s="7"/>
    </row>
    <row r="1162" spans="2:3" x14ac:dyDescent="0.25">
      <c r="B1162" s="9"/>
      <c r="C1162" s="7"/>
    </row>
    <row r="1163" spans="2:3" x14ac:dyDescent="0.25">
      <c r="B1163" s="9"/>
      <c r="C1163" s="7"/>
    </row>
    <row r="1164" spans="2:3" x14ac:dyDescent="0.25">
      <c r="B1164" s="9"/>
      <c r="C1164" s="7"/>
    </row>
    <row r="1165" spans="2:3" x14ac:dyDescent="0.25">
      <c r="B1165" s="9"/>
      <c r="C1165" s="7"/>
    </row>
    <row r="1166" spans="2:3" x14ac:dyDescent="0.25">
      <c r="B1166" s="9"/>
      <c r="C1166" s="7"/>
    </row>
    <row r="1167" spans="2:3" x14ac:dyDescent="0.25">
      <c r="B1167" s="9"/>
      <c r="C1167" s="7"/>
    </row>
    <row r="1168" spans="2:3" x14ac:dyDescent="0.25">
      <c r="B1168" s="9"/>
      <c r="C1168" s="7"/>
    </row>
    <row r="1169" spans="2:3" x14ac:dyDescent="0.25">
      <c r="B1169" s="9"/>
      <c r="C1169" s="7"/>
    </row>
    <row r="1170" spans="2:3" x14ac:dyDescent="0.25">
      <c r="B1170" s="9"/>
      <c r="C1170" s="7"/>
    </row>
    <row r="1171" spans="2:3" x14ac:dyDescent="0.25">
      <c r="B1171" s="9"/>
      <c r="C1171" s="7"/>
    </row>
    <row r="1172" spans="2:3" x14ac:dyDescent="0.25">
      <c r="B1172" s="9"/>
      <c r="C1172" s="7"/>
    </row>
    <row r="1173" spans="2:3" x14ac:dyDescent="0.25">
      <c r="B1173" s="9"/>
      <c r="C1173" s="7"/>
    </row>
    <row r="1174" spans="2:3" x14ac:dyDescent="0.25">
      <c r="B1174" s="9"/>
      <c r="C1174" s="7"/>
    </row>
    <row r="1175" spans="2:3" x14ac:dyDescent="0.25">
      <c r="B1175" s="9"/>
      <c r="C1175" s="7"/>
    </row>
    <row r="1176" spans="2:3" x14ac:dyDescent="0.25">
      <c r="B1176" s="9"/>
      <c r="C1176" s="7"/>
    </row>
    <row r="1177" spans="2:3" x14ac:dyDescent="0.25">
      <c r="B1177" s="9"/>
      <c r="C1177" s="7"/>
    </row>
    <row r="1178" spans="2:3" x14ac:dyDescent="0.25">
      <c r="B1178" s="9"/>
      <c r="C1178" s="7"/>
    </row>
    <row r="1179" spans="2:3" x14ac:dyDescent="0.25">
      <c r="B1179" s="9"/>
      <c r="C1179" s="7"/>
    </row>
    <row r="1180" spans="2:3" x14ac:dyDescent="0.25">
      <c r="B1180" s="9"/>
      <c r="C1180" s="7"/>
    </row>
    <row r="1181" spans="2:3" x14ac:dyDescent="0.25">
      <c r="B1181" s="9"/>
      <c r="C1181" s="7"/>
    </row>
    <row r="1182" spans="2:3" x14ac:dyDescent="0.25">
      <c r="B1182" s="9"/>
      <c r="C1182" s="7"/>
    </row>
    <row r="1183" spans="2:3" x14ac:dyDescent="0.25">
      <c r="B1183" s="9"/>
      <c r="C1183" s="7"/>
    </row>
    <row r="1184" spans="2:3" x14ac:dyDescent="0.25">
      <c r="B1184" s="9"/>
      <c r="C1184" s="7"/>
    </row>
    <row r="1185" spans="2:3" x14ac:dyDescent="0.25">
      <c r="B1185" s="9"/>
      <c r="C1185" s="7"/>
    </row>
    <row r="1186" spans="2:3" x14ac:dyDescent="0.25">
      <c r="B1186" s="9"/>
      <c r="C1186" s="7"/>
    </row>
    <row r="1187" spans="2:3" x14ac:dyDescent="0.25">
      <c r="B1187" s="9"/>
      <c r="C1187" s="7"/>
    </row>
    <row r="1188" spans="2:3" x14ac:dyDescent="0.25">
      <c r="B1188" s="9"/>
      <c r="C1188" s="7"/>
    </row>
    <row r="1189" spans="2:3" x14ac:dyDescent="0.25">
      <c r="B1189" s="9"/>
      <c r="C1189" s="7"/>
    </row>
    <row r="1190" spans="2:3" x14ac:dyDescent="0.25">
      <c r="B1190" s="9"/>
      <c r="C1190" s="7"/>
    </row>
    <row r="1191" spans="2:3" x14ac:dyDescent="0.25">
      <c r="B1191" s="9"/>
      <c r="C1191" s="7"/>
    </row>
    <row r="1192" spans="2:3" x14ac:dyDescent="0.25">
      <c r="B1192" s="9"/>
      <c r="C1192" s="7"/>
    </row>
    <row r="1193" spans="2:3" x14ac:dyDescent="0.25">
      <c r="B1193" s="9"/>
      <c r="C1193" s="7"/>
    </row>
    <row r="1194" spans="2:3" x14ac:dyDescent="0.25">
      <c r="B1194" s="9"/>
      <c r="C1194" s="7"/>
    </row>
    <row r="1195" spans="2:3" x14ac:dyDescent="0.25">
      <c r="B1195" s="9"/>
      <c r="C1195" s="7"/>
    </row>
    <row r="1196" spans="2:3" x14ac:dyDescent="0.25">
      <c r="B1196" s="9"/>
      <c r="C1196" s="7"/>
    </row>
    <row r="1197" spans="2:3" x14ac:dyDescent="0.25">
      <c r="B1197" s="9"/>
      <c r="C1197" s="7"/>
    </row>
    <row r="1198" spans="2:3" x14ac:dyDescent="0.25">
      <c r="B1198" s="9"/>
      <c r="C1198" s="7"/>
    </row>
    <row r="1199" spans="2:3" x14ac:dyDescent="0.25">
      <c r="B1199" s="9"/>
      <c r="C1199" s="7"/>
    </row>
    <row r="1200" spans="2:3" x14ac:dyDescent="0.25">
      <c r="B1200" s="9"/>
      <c r="C1200" s="7"/>
    </row>
    <row r="1201" spans="2:3" x14ac:dyDescent="0.25">
      <c r="B1201" s="9"/>
      <c r="C1201" s="7"/>
    </row>
    <row r="1202" spans="2:3" x14ac:dyDescent="0.25">
      <c r="B1202" s="9"/>
      <c r="C1202" s="7"/>
    </row>
    <row r="1203" spans="2:3" x14ac:dyDescent="0.25">
      <c r="B1203" s="9"/>
      <c r="C1203" s="7"/>
    </row>
    <row r="1204" spans="2:3" x14ac:dyDescent="0.25">
      <c r="B1204" s="9"/>
      <c r="C1204" s="7"/>
    </row>
    <row r="1205" spans="2:3" x14ac:dyDescent="0.25">
      <c r="B1205" s="9"/>
      <c r="C1205" s="7"/>
    </row>
    <row r="1206" spans="2:3" x14ac:dyDescent="0.25">
      <c r="B1206" s="9"/>
      <c r="C1206" s="7"/>
    </row>
    <row r="1207" spans="2:3" x14ac:dyDescent="0.25">
      <c r="B1207" s="9"/>
      <c r="C1207" s="7"/>
    </row>
    <row r="1208" spans="2:3" x14ac:dyDescent="0.25">
      <c r="B1208" s="9"/>
      <c r="C1208" s="7"/>
    </row>
    <row r="1209" spans="2:3" x14ac:dyDescent="0.25">
      <c r="B1209" s="9"/>
      <c r="C1209" s="7"/>
    </row>
    <row r="1210" spans="2:3" x14ac:dyDescent="0.25">
      <c r="B1210" s="9"/>
      <c r="C1210" s="7"/>
    </row>
    <row r="1211" spans="2:3" x14ac:dyDescent="0.25">
      <c r="B1211" s="9"/>
      <c r="C1211" s="7"/>
    </row>
    <row r="1212" spans="2:3" x14ac:dyDescent="0.25">
      <c r="B1212" s="9"/>
      <c r="C1212" s="7"/>
    </row>
    <row r="1213" spans="2:3" x14ac:dyDescent="0.25">
      <c r="B1213" s="9"/>
      <c r="C1213" s="7"/>
    </row>
    <row r="1214" spans="2:3" x14ac:dyDescent="0.25">
      <c r="B1214" s="9"/>
      <c r="C1214" s="7"/>
    </row>
    <row r="1215" spans="2:3" x14ac:dyDescent="0.25">
      <c r="B1215" s="9"/>
      <c r="C1215" s="7"/>
    </row>
    <row r="1216" spans="2:3" x14ac:dyDescent="0.25">
      <c r="B1216" s="9"/>
      <c r="C1216" s="7"/>
    </row>
    <row r="1217" spans="2:3" x14ac:dyDescent="0.25">
      <c r="B1217" s="9"/>
      <c r="C1217" s="7"/>
    </row>
    <row r="1218" spans="2:3" x14ac:dyDescent="0.25">
      <c r="B1218" s="9"/>
      <c r="C1218" s="7"/>
    </row>
    <row r="1219" spans="2:3" x14ac:dyDescent="0.25">
      <c r="B1219" s="9"/>
      <c r="C1219" s="7"/>
    </row>
    <row r="1220" spans="2:3" x14ac:dyDescent="0.25">
      <c r="B1220" s="9"/>
      <c r="C1220" s="7"/>
    </row>
    <row r="1221" spans="2:3" x14ac:dyDescent="0.25">
      <c r="B1221" s="9"/>
      <c r="C1221" s="7"/>
    </row>
    <row r="1222" spans="2:3" x14ac:dyDescent="0.25">
      <c r="B1222" s="9"/>
      <c r="C1222" s="7"/>
    </row>
    <row r="1223" spans="2:3" x14ac:dyDescent="0.25">
      <c r="B1223" s="9"/>
      <c r="C1223" s="7"/>
    </row>
    <row r="1224" spans="2:3" x14ac:dyDescent="0.25">
      <c r="B1224" s="9"/>
      <c r="C1224" s="7"/>
    </row>
    <row r="1225" spans="2:3" x14ac:dyDescent="0.25">
      <c r="B1225" s="9"/>
      <c r="C1225" s="7"/>
    </row>
    <row r="1226" spans="2:3" x14ac:dyDescent="0.25">
      <c r="B1226" s="9"/>
      <c r="C1226" s="7"/>
    </row>
    <row r="1227" spans="2:3" x14ac:dyDescent="0.25">
      <c r="B1227" s="9"/>
      <c r="C1227" s="7"/>
    </row>
    <row r="1228" spans="2:3" x14ac:dyDescent="0.25">
      <c r="B1228" s="9"/>
      <c r="C1228" s="7"/>
    </row>
    <row r="1229" spans="2:3" x14ac:dyDescent="0.25">
      <c r="B1229" s="9"/>
      <c r="C1229" s="7"/>
    </row>
    <row r="1230" spans="2:3" x14ac:dyDescent="0.25">
      <c r="B1230" s="9"/>
      <c r="C1230" s="7"/>
    </row>
    <row r="1231" spans="2:3" x14ac:dyDescent="0.25">
      <c r="B1231" s="9"/>
      <c r="C1231" s="7"/>
    </row>
    <row r="1232" spans="2:3" x14ac:dyDescent="0.25">
      <c r="B1232" s="9"/>
      <c r="C1232" s="7"/>
    </row>
    <row r="1233" spans="2:3" x14ac:dyDescent="0.25">
      <c r="B1233" s="9"/>
      <c r="C1233" s="7"/>
    </row>
    <row r="1234" spans="2:3" x14ac:dyDescent="0.25">
      <c r="B1234" s="9"/>
      <c r="C1234" s="7"/>
    </row>
    <row r="1235" spans="2:3" x14ac:dyDescent="0.25">
      <c r="B1235" s="9"/>
      <c r="C1235" s="7"/>
    </row>
    <row r="1236" spans="2:3" x14ac:dyDescent="0.25">
      <c r="B1236" s="9"/>
      <c r="C1236" s="7"/>
    </row>
    <row r="1237" spans="2:3" x14ac:dyDescent="0.25">
      <c r="B1237" s="9"/>
      <c r="C1237" s="7"/>
    </row>
    <row r="1238" spans="2:3" x14ac:dyDescent="0.25">
      <c r="B1238" s="9"/>
      <c r="C1238" s="7"/>
    </row>
    <row r="1239" spans="2:3" x14ac:dyDescent="0.25">
      <c r="B1239" s="9"/>
      <c r="C1239" s="7"/>
    </row>
    <row r="1240" spans="2:3" x14ac:dyDescent="0.25">
      <c r="B1240" s="9"/>
      <c r="C1240" s="7"/>
    </row>
    <row r="1241" spans="2:3" x14ac:dyDescent="0.25">
      <c r="B1241" s="9"/>
      <c r="C1241" s="7"/>
    </row>
    <row r="1242" spans="2:3" x14ac:dyDescent="0.25">
      <c r="B1242" s="9"/>
      <c r="C1242" s="7"/>
    </row>
    <row r="1243" spans="2:3" x14ac:dyDescent="0.25">
      <c r="B1243" s="9"/>
      <c r="C1243" s="7"/>
    </row>
    <row r="1244" spans="2:3" x14ac:dyDescent="0.25">
      <c r="B1244" s="9"/>
      <c r="C1244" s="7"/>
    </row>
    <row r="1245" spans="2:3" x14ac:dyDescent="0.25">
      <c r="B1245" s="9"/>
      <c r="C1245" s="7"/>
    </row>
    <row r="1246" spans="2:3" x14ac:dyDescent="0.25">
      <c r="B1246" s="9"/>
      <c r="C1246" s="7"/>
    </row>
    <row r="1247" spans="2:3" x14ac:dyDescent="0.25">
      <c r="B1247" s="9"/>
      <c r="C1247" s="7"/>
    </row>
    <row r="1248" spans="2:3" x14ac:dyDescent="0.25">
      <c r="B1248" s="9"/>
      <c r="C1248" s="7"/>
    </row>
    <row r="1249" spans="2:3" x14ac:dyDescent="0.25">
      <c r="B1249" s="9"/>
      <c r="C1249" s="7"/>
    </row>
    <row r="1250" spans="2:3" x14ac:dyDescent="0.25">
      <c r="B1250" s="9"/>
      <c r="C1250" s="7"/>
    </row>
    <row r="1251" spans="2:3" x14ac:dyDescent="0.25">
      <c r="B1251" s="9"/>
      <c r="C1251" s="7"/>
    </row>
    <row r="1252" spans="2:3" x14ac:dyDescent="0.25">
      <c r="B1252" s="9"/>
      <c r="C1252" s="7"/>
    </row>
    <row r="1253" spans="2:3" x14ac:dyDescent="0.25">
      <c r="B1253" s="9"/>
      <c r="C1253" s="7"/>
    </row>
    <row r="1254" spans="2:3" x14ac:dyDescent="0.25">
      <c r="B1254" s="9"/>
      <c r="C1254" s="7"/>
    </row>
    <row r="1255" spans="2:3" x14ac:dyDescent="0.25">
      <c r="B1255" s="9"/>
      <c r="C1255" s="7"/>
    </row>
    <row r="1256" spans="2:3" x14ac:dyDescent="0.25">
      <c r="B1256" s="9"/>
      <c r="C1256" s="7"/>
    </row>
    <row r="1257" spans="2:3" x14ac:dyDescent="0.25">
      <c r="B1257" s="9"/>
      <c r="C1257" s="7"/>
    </row>
    <row r="1258" spans="2:3" x14ac:dyDescent="0.25">
      <c r="B1258" s="9"/>
      <c r="C1258" s="7"/>
    </row>
    <row r="1259" spans="2:3" x14ac:dyDescent="0.25">
      <c r="B1259" s="9"/>
      <c r="C1259" s="7"/>
    </row>
    <row r="1260" spans="2:3" x14ac:dyDescent="0.25">
      <c r="B1260" s="9"/>
      <c r="C1260" s="7"/>
    </row>
    <row r="1261" spans="2:3" x14ac:dyDescent="0.25">
      <c r="B1261" s="9"/>
      <c r="C1261" s="7"/>
    </row>
    <row r="1262" spans="2:3" x14ac:dyDescent="0.25">
      <c r="B1262" s="9"/>
      <c r="C1262" s="7"/>
    </row>
    <row r="1263" spans="2:3" x14ac:dyDescent="0.25">
      <c r="B1263" s="9"/>
      <c r="C1263" s="7"/>
    </row>
    <row r="1264" spans="2:3" x14ac:dyDescent="0.25">
      <c r="B1264" s="9"/>
      <c r="C1264" s="7"/>
    </row>
    <row r="1265" spans="2:3" x14ac:dyDescent="0.25">
      <c r="B1265" s="9"/>
      <c r="C1265" s="7"/>
    </row>
    <row r="1266" spans="2:3" x14ac:dyDescent="0.25">
      <c r="B1266" s="9"/>
      <c r="C1266" s="7"/>
    </row>
    <row r="1267" spans="2:3" x14ac:dyDescent="0.25">
      <c r="B1267" s="9"/>
      <c r="C1267" s="7"/>
    </row>
    <row r="1268" spans="2:3" x14ac:dyDescent="0.25">
      <c r="B1268" s="9"/>
      <c r="C1268" s="7"/>
    </row>
    <row r="1269" spans="2:3" x14ac:dyDescent="0.25">
      <c r="B1269" s="9"/>
      <c r="C1269" s="7"/>
    </row>
    <row r="1270" spans="2:3" x14ac:dyDescent="0.25">
      <c r="B1270" s="9"/>
      <c r="C1270" s="7"/>
    </row>
    <row r="1271" spans="2:3" x14ac:dyDescent="0.25">
      <c r="B1271" s="9"/>
      <c r="C1271" s="7"/>
    </row>
    <row r="1272" spans="2:3" x14ac:dyDescent="0.25">
      <c r="B1272" s="9"/>
      <c r="C1272" s="7"/>
    </row>
    <row r="1273" spans="2:3" x14ac:dyDescent="0.25">
      <c r="B1273" s="9"/>
      <c r="C1273" s="7"/>
    </row>
    <row r="1274" spans="2:3" x14ac:dyDescent="0.25">
      <c r="B1274" s="9"/>
      <c r="C1274" s="7"/>
    </row>
    <row r="1275" spans="2:3" x14ac:dyDescent="0.25">
      <c r="B1275" s="9"/>
      <c r="C1275" s="7"/>
    </row>
    <row r="1276" spans="2:3" x14ac:dyDescent="0.25">
      <c r="B1276" s="9"/>
      <c r="C1276" s="7"/>
    </row>
    <row r="1277" spans="2:3" x14ac:dyDescent="0.25">
      <c r="B1277" s="9"/>
      <c r="C1277" s="7"/>
    </row>
    <row r="1278" spans="2:3" x14ac:dyDescent="0.25">
      <c r="B1278" s="9"/>
      <c r="C1278" s="7"/>
    </row>
    <row r="1279" spans="2:3" x14ac:dyDescent="0.25">
      <c r="B1279" s="9"/>
      <c r="C1279" s="7"/>
    </row>
    <row r="1280" spans="2:3" x14ac:dyDescent="0.25">
      <c r="B1280" s="9"/>
      <c r="C1280" s="7"/>
    </row>
    <row r="1281" spans="2:3" x14ac:dyDescent="0.25">
      <c r="B1281" s="9"/>
      <c r="C1281" s="7"/>
    </row>
    <row r="1282" spans="2:3" x14ac:dyDescent="0.25">
      <c r="B1282" s="9"/>
      <c r="C1282" s="7"/>
    </row>
    <row r="1283" spans="2:3" x14ac:dyDescent="0.25">
      <c r="B1283" s="9"/>
      <c r="C1283" s="7"/>
    </row>
    <row r="1284" spans="2:3" x14ac:dyDescent="0.25">
      <c r="B1284" s="9"/>
      <c r="C1284" s="7"/>
    </row>
    <row r="1285" spans="2:3" x14ac:dyDescent="0.25">
      <c r="B1285" s="9"/>
      <c r="C1285" s="7"/>
    </row>
    <row r="1286" spans="2:3" x14ac:dyDescent="0.25">
      <c r="B1286" s="9"/>
      <c r="C1286" s="7"/>
    </row>
    <row r="1287" spans="2:3" x14ac:dyDescent="0.25">
      <c r="B1287" s="9"/>
      <c r="C1287" s="7"/>
    </row>
    <row r="1288" spans="2:3" x14ac:dyDescent="0.25">
      <c r="B1288" s="9"/>
      <c r="C1288" s="7"/>
    </row>
    <row r="1289" spans="2:3" x14ac:dyDescent="0.25">
      <c r="B1289" s="9"/>
      <c r="C1289" s="7"/>
    </row>
    <row r="1290" spans="2:3" x14ac:dyDescent="0.25">
      <c r="B1290" s="9"/>
      <c r="C1290" s="7"/>
    </row>
    <row r="1291" spans="2:3" x14ac:dyDescent="0.25">
      <c r="B1291" s="9"/>
      <c r="C1291" s="7"/>
    </row>
    <row r="1292" spans="2:3" x14ac:dyDescent="0.25">
      <c r="B1292" s="9"/>
      <c r="C1292" s="7"/>
    </row>
    <row r="1293" spans="2:3" x14ac:dyDescent="0.25">
      <c r="B1293" s="9"/>
      <c r="C1293" s="7"/>
    </row>
    <row r="1294" spans="2:3" x14ac:dyDescent="0.25">
      <c r="B1294" s="9"/>
      <c r="C1294" s="7"/>
    </row>
    <row r="1295" spans="2:3" x14ac:dyDescent="0.25">
      <c r="B1295" s="9"/>
      <c r="C1295" s="7"/>
    </row>
    <row r="1296" spans="2:3" x14ac:dyDescent="0.25">
      <c r="B1296" s="9"/>
      <c r="C1296" s="7"/>
    </row>
    <row r="1297" spans="2:3" x14ac:dyDescent="0.25">
      <c r="B1297" s="9"/>
      <c r="C1297" s="7"/>
    </row>
    <row r="1298" spans="2:3" x14ac:dyDescent="0.25">
      <c r="B1298" s="9"/>
      <c r="C1298" s="7"/>
    </row>
    <row r="1299" spans="2:3" x14ac:dyDescent="0.25">
      <c r="B1299" s="9"/>
      <c r="C1299" s="7"/>
    </row>
    <row r="1300" spans="2:3" x14ac:dyDescent="0.25">
      <c r="B1300" s="9"/>
      <c r="C1300" s="7"/>
    </row>
    <row r="1301" spans="2:3" x14ac:dyDescent="0.25">
      <c r="B1301" s="9"/>
      <c r="C1301" s="7"/>
    </row>
    <row r="1302" spans="2:3" x14ac:dyDescent="0.25">
      <c r="B1302" s="9"/>
      <c r="C1302" s="7"/>
    </row>
    <row r="1303" spans="2:3" x14ac:dyDescent="0.25">
      <c r="B1303" s="9"/>
      <c r="C1303" s="7"/>
    </row>
    <row r="1304" spans="2:3" x14ac:dyDescent="0.25">
      <c r="B1304" s="9"/>
      <c r="C1304" s="7"/>
    </row>
    <row r="1305" spans="2:3" x14ac:dyDescent="0.25">
      <c r="B1305" s="9"/>
      <c r="C1305" s="7"/>
    </row>
    <row r="1306" spans="2:3" x14ac:dyDescent="0.25">
      <c r="B1306" s="9"/>
      <c r="C1306" s="7"/>
    </row>
    <row r="1307" spans="2:3" x14ac:dyDescent="0.25">
      <c r="B1307" s="9"/>
      <c r="C1307" s="7"/>
    </row>
    <row r="1308" spans="2:3" x14ac:dyDescent="0.25">
      <c r="B1308" s="9"/>
      <c r="C1308" s="7"/>
    </row>
    <row r="1309" spans="2:3" x14ac:dyDescent="0.25">
      <c r="B1309" s="9"/>
      <c r="C1309" s="7"/>
    </row>
    <row r="1310" spans="2:3" x14ac:dyDescent="0.25">
      <c r="B1310" s="9"/>
      <c r="C1310" s="7"/>
    </row>
    <row r="1311" spans="2:3" x14ac:dyDescent="0.25">
      <c r="B1311" s="9"/>
      <c r="C1311" s="7"/>
    </row>
    <row r="1312" spans="2:3" x14ac:dyDescent="0.25">
      <c r="B1312" s="9"/>
      <c r="C1312" s="7"/>
    </row>
    <row r="1313" spans="2:3" x14ac:dyDescent="0.25">
      <c r="B1313" s="9"/>
      <c r="C1313" s="7"/>
    </row>
    <row r="1314" spans="2:3" x14ac:dyDescent="0.25">
      <c r="B1314" s="9"/>
      <c r="C1314" s="7"/>
    </row>
    <row r="1315" spans="2:3" x14ac:dyDescent="0.25">
      <c r="B1315" s="9"/>
      <c r="C1315" s="7"/>
    </row>
    <row r="1316" spans="2:3" x14ac:dyDescent="0.25">
      <c r="B1316" s="9"/>
      <c r="C1316" s="7"/>
    </row>
    <row r="1317" spans="2:3" x14ac:dyDescent="0.25">
      <c r="B1317" s="9"/>
      <c r="C1317" s="7"/>
    </row>
    <row r="1318" spans="2:3" x14ac:dyDescent="0.25">
      <c r="B1318" s="9"/>
      <c r="C1318" s="7"/>
    </row>
    <row r="1319" spans="2:3" x14ac:dyDescent="0.25">
      <c r="B1319" s="9"/>
      <c r="C1319" s="7"/>
    </row>
    <row r="1320" spans="2:3" x14ac:dyDescent="0.25">
      <c r="B1320" s="9"/>
      <c r="C1320" s="7"/>
    </row>
    <row r="1321" spans="2:3" x14ac:dyDescent="0.25">
      <c r="B1321" s="9"/>
      <c r="C1321" s="7"/>
    </row>
    <row r="1322" spans="2:3" x14ac:dyDescent="0.25">
      <c r="B1322" s="9"/>
      <c r="C1322" s="7"/>
    </row>
    <row r="1323" spans="2:3" x14ac:dyDescent="0.25">
      <c r="B1323" s="9"/>
      <c r="C1323" s="7"/>
    </row>
    <row r="1324" spans="2:3" x14ac:dyDescent="0.25">
      <c r="B1324" s="9"/>
      <c r="C1324" s="7"/>
    </row>
    <row r="1325" spans="2:3" x14ac:dyDescent="0.25">
      <c r="B1325" s="9"/>
      <c r="C1325" s="7"/>
    </row>
    <row r="1326" spans="2:3" x14ac:dyDescent="0.25">
      <c r="B1326" s="9"/>
      <c r="C1326" s="7"/>
    </row>
    <row r="1327" spans="2:3" x14ac:dyDescent="0.25">
      <c r="B1327" s="9"/>
      <c r="C1327" s="7"/>
    </row>
    <row r="1328" spans="2:3" x14ac:dyDescent="0.25">
      <c r="B1328" s="9"/>
      <c r="C1328" s="7"/>
    </row>
    <row r="1329" spans="2:3" x14ac:dyDescent="0.25">
      <c r="B1329" s="9"/>
      <c r="C1329" s="7"/>
    </row>
    <row r="1330" spans="2:3" x14ac:dyDescent="0.25">
      <c r="B1330" s="9"/>
      <c r="C1330" s="7"/>
    </row>
    <row r="1331" spans="2:3" x14ac:dyDescent="0.25">
      <c r="B1331" s="9"/>
      <c r="C1331" s="7"/>
    </row>
    <row r="1332" spans="2:3" x14ac:dyDescent="0.25">
      <c r="B1332" s="9"/>
      <c r="C1332" s="7"/>
    </row>
    <row r="1333" spans="2:3" x14ac:dyDescent="0.25">
      <c r="B1333" s="9"/>
      <c r="C1333" s="7"/>
    </row>
    <row r="1334" spans="2:3" x14ac:dyDescent="0.25">
      <c r="B1334" s="9"/>
      <c r="C1334" s="7"/>
    </row>
    <row r="1335" spans="2:3" x14ac:dyDescent="0.25">
      <c r="B1335" s="9"/>
      <c r="C1335" s="7"/>
    </row>
    <row r="1336" spans="2:3" x14ac:dyDescent="0.25">
      <c r="B1336" s="9"/>
      <c r="C1336" s="7"/>
    </row>
    <row r="1337" spans="2:3" x14ac:dyDescent="0.25">
      <c r="B1337" s="9"/>
      <c r="C1337" s="7"/>
    </row>
    <row r="1338" spans="2:3" x14ac:dyDescent="0.25">
      <c r="B1338" s="9"/>
      <c r="C1338" s="7"/>
    </row>
    <row r="1339" spans="2:3" x14ac:dyDescent="0.25">
      <c r="B1339" s="9"/>
      <c r="C1339" s="7"/>
    </row>
    <row r="1340" spans="2:3" x14ac:dyDescent="0.25">
      <c r="B1340" s="9"/>
      <c r="C1340" s="7"/>
    </row>
    <row r="1341" spans="2:3" x14ac:dyDescent="0.25">
      <c r="B1341" s="9"/>
      <c r="C1341" s="7"/>
    </row>
    <row r="1342" spans="2:3" x14ac:dyDescent="0.25">
      <c r="B1342" s="9"/>
      <c r="C1342" s="7"/>
    </row>
    <row r="1343" spans="2:3" x14ac:dyDescent="0.25">
      <c r="B1343" s="9"/>
      <c r="C1343" s="7"/>
    </row>
    <row r="1344" spans="2:3" x14ac:dyDescent="0.25">
      <c r="B1344" s="9"/>
      <c r="C1344" s="7"/>
    </row>
    <row r="1345" spans="2:3" x14ac:dyDescent="0.25">
      <c r="B1345" s="9"/>
      <c r="C1345" s="7"/>
    </row>
    <row r="1346" spans="2:3" x14ac:dyDescent="0.25">
      <c r="B1346" s="9"/>
      <c r="C1346" s="7"/>
    </row>
    <row r="1347" spans="2:3" x14ac:dyDescent="0.25">
      <c r="B1347" s="9"/>
      <c r="C1347" s="7"/>
    </row>
    <row r="1348" spans="2:3" x14ac:dyDescent="0.25">
      <c r="B1348" s="9"/>
      <c r="C1348" s="7"/>
    </row>
    <row r="1349" spans="2:3" x14ac:dyDescent="0.25">
      <c r="B1349" s="9"/>
      <c r="C1349" s="7"/>
    </row>
    <row r="1350" spans="2:3" x14ac:dyDescent="0.25">
      <c r="B1350" s="9"/>
      <c r="C1350" s="7"/>
    </row>
    <row r="1351" spans="2:3" x14ac:dyDescent="0.25">
      <c r="B1351" s="9"/>
      <c r="C1351" s="7"/>
    </row>
    <row r="1352" spans="2:3" x14ac:dyDescent="0.25">
      <c r="B1352" s="9"/>
      <c r="C1352" s="7"/>
    </row>
    <row r="1353" spans="2:3" x14ac:dyDescent="0.25">
      <c r="B1353" s="9"/>
      <c r="C1353" s="7"/>
    </row>
    <row r="1354" spans="2:3" x14ac:dyDescent="0.25">
      <c r="B1354" s="9"/>
      <c r="C1354" s="7"/>
    </row>
    <row r="1355" spans="2:3" x14ac:dyDescent="0.25">
      <c r="B1355" s="9"/>
      <c r="C1355" s="7"/>
    </row>
    <row r="1356" spans="2:3" x14ac:dyDescent="0.25">
      <c r="B1356" s="9"/>
      <c r="C1356" s="7"/>
    </row>
    <row r="1357" spans="2:3" x14ac:dyDescent="0.25">
      <c r="B1357" s="9"/>
      <c r="C1357" s="7"/>
    </row>
    <row r="1358" spans="2:3" x14ac:dyDescent="0.25">
      <c r="B1358" s="9"/>
      <c r="C1358" s="7"/>
    </row>
    <row r="1359" spans="2:3" x14ac:dyDescent="0.25">
      <c r="B1359" s="9"/>
      <c r="C1359" s="7"/>
    </row>
    <row r="1360" spans="2:3" x14ac:dyDescent="0.25">
      <c r="B1360" s="9"/>
      <c r="C1360" s="7"/>
    </row>
    <row r="1361" spans="2:3" x14ac:dyDescent="0.25">
      <c r="B1361" s="9"/>
      <c r="C1361" s="7"/>
    </row>
    <row r="1362" spans="2:3" x14ac:dyDescent="0.25">
      <c r="B1362" s="9"/>
      <c r="C1362" s="7"/>
    </row>
    <row r="1363" spans="2:3" x14ac:dyDescent="0.25">
      <c r="B1363" s="9"/>
      <c r="C1363" s="7"/>
    </row>
    <row r="1364" spans="2:3" x14ac:dyDescent="0.25">
      <c r="B1364" s="9"/>
      <c r="C1364" s="7"/>
    </row>
    <row r="1365" spans="2:3" x14ac:dyDescent="0.25">
      <c r="B1365" s="9"/>
      <c r="C1365" s="7"/>
    </row>
    <row r="1366" spans="2:3" x14ac:dyDescent="0.25">
      <c r="B1366" s="9"/>
      <c r="C1366" s="7"/>
    </row>
    <row r="1367" spans="2:3" x14ac:dyDescent="0.25">
      <c r="B1367" s="9"/>
      <c r="C1367" s="7"/>
    </row>
    <row r="1368" spans="2:3" x14ac:dyDescent="0.25">
      <c r="B1368" s="9"/>
      <c r="C1368" s="7"/>
    </row>
    <row r="1369" spans="2:3" x14ac:dyDescent="0.25">
      <c r="B1369" s="9"/>
      <c r="C1369" s="7"/>
    </row>
    <row r="1370" spans="2:3" x14ac:dyDescent="0.25">
      <c r="B1370" s="9"/>
      <c r="C1370" s="7"/>
    </row>
    <row r="1371" spans="2:3" x14ac:dyDescent="0.25">
      <c r="B1371" s="9"/>
      <c r="C1371" s="7"/>
    </row>
    <row r="1372" spans="2:3" x14ac:dyDescent="0.25">
      <c r="B1372" s="9"/>
      <c r="C1372" s="7"/>
    </row>
    <row r="1373" spans="2:3" x14ac:dyDescent="0.25">
      <c r="B1373" s="9"/>
      <c r="C1373" s="7"/>
    </row>
    <row r="1374" spans="2:3" x14ac:dyDescent="0.25">
      <c r="B1374" s="9"/>
      <c r="C1374" s="7"/>
    </row>
    <row r="1375" spans="2:3" x14ac:dyDescent="0.25">
      <c r="B1375" s="9"/>
      <c r="C1375" s="7"/>
    </row>
    <row r="1376" spans="2:3" x14ac:dyDescent="0.25">
      <c r="B1376" s="9"/>
      <c r="C1376" s="7"/>
    </row>
    <row r="1377" spans="2:3" x14ac:dyDescent="0.25">
      <c r="B1377" s="9"/>
      <c r="C1377" s="7"/>
    </row>
    <row r="1378" spans="2:3" x14ac:dyDescent="0.25">
      <c r="B1378" s="9"/>
      <c r="C1378" s="7"/>
    </row>
    <row r="1379" spans="2:3" x14ac:dyDescent="0.25">
      <c r="B1379" s="9"/>
      <c r="C1379" s="7"/>
    </row>
    <row r="1380" spans="2:3" x14ac:dyDescent="0.25">
      <c r="B1380" s="9"/>
      <c r="C1380" s="7"/>
    </row>
    <row r="1381" spans="2:3" x14ac:dyDescent="0.25">
      <c r="B1381" s="9"/>
      <c r="C1381" s="7"/>
    </row>
    <row r="1382" spans="2:3" x14ac:dyDescent="0.25">
      <c r="B1382" s="9"/>
      <c r="C1382" s="7"/>
    </row>
    <row r="1383" spans="2:3" x14ac:dyDescent="0.25">
      <c r="B1383" s="9"/>
      <c r="C1383" s="7"/>
    </row>
    <row r="1384" spans="2:3" x14ac:dyDescent="0.25">
      <c r="B1384" s="9"/>
      <c r="C1384" s="7"/>
    </row>
    <row r="1385" spans="2:3" x14ac:dyDescent="0.25">
      <c r="B1385" s="9"/>
      <c r="C1385" s="7"/>
    </row>
    <row r="1386" spans="2:3" x14ac:dyDescent="0.25">
      <c r="B1386" s="9"/>
      <c r="C1386" s="7"/>
    </row>
    <row r="1387" spans="2:3" x14ac:dyDescent="0.25">
      <c r="B1387" s="9"/>
      <c r="C1387" s="7"/>
    </row>
    <row r="1388" spans="2:3" x14ac:dyDescent="0.25">
      <c r="B1388" s="9"/>
      <c r="C1388" s="7"/>
    </row>
    <row r="1389" spans="2:3" x14ac:dyDescent="0.25">
      <c r="B1389" s="9"/>
      <c r="C1389" s="7"/>
    </row>
    <row r="1390" spans="2:3" x14ac:dyDescent="0.25">
      <c r="B1390" s="9"/>
      <c r="C1390" s="7"/>
    </row>
    <row r="1391" spans="2:3" x14ac:dyDescent="0.25">
      <c r="B1391" s="9"/>
      <c r="C1391" s="7"/>
    </row>
    <row r="1392" spans="2:3" x14ac:dyDescent="0.25">
      <c r="B1392" s="9"/>
      <c r="C1392" s="7"/>
    </row>
    <row r="1393" spans="2:3" x14ac:dyDescent="0.25">
      <c r="B1393" s="9"/>
      <c r="C1393" s="7"/>
    </row>
    <row r="1394" spans="2:3" x14ac:dyDescent="0.25">
      <c r="B1394" s="9"/>
      <c r="C1394" s="7"/>
    </row>
    <row r="1395" spans="2:3" x14ac:dyDescent="0.25">
      <c r="B1395" s="9"/>
      <c r="C1395" s="7"/>
    </row>
    <row r="1396" spans="2:3" x14ac:dyDescent="0.25">
      <c r="B1396" s="9"/>
      <c r="C1396" s="7"/>
    </row>
    <row r="1397" spans="2:3" x14ac:dyDescent="0.25">
      <c r="B1397" s="9"/>
      <c r="C1397" s="7"/>
    </row>
    <row r="1398" spans="2:3" x14ac:dyDescent="0.25">
      <c r="B1398" s="9"/>
      <c r="C1398" s="7"/>
    </row>
    <row r="1399" spans="2:3" x14ac:dyDescent="0.25">
      <c r="B1399" s="9"/>
      <c r="C1399" s="7"/>
    </row>
    <row r="1400" spans="2:3" x14ac:dyDescent="0.25">
      <c r="B1400" s="9"/>
      <c r="C1400" s="7"/>
    </row>
    <row r="1401" spans="2:3" x14ac:dyDescent="0.25">
      <c r="B1401" s="9"/>
      <c r="C1401" s="7"/>
    </row>
    <row r="1402" spans="2:3" x14ac:dyDescent="0.25">
      <c r="B1402" s="9"/>
      <c r="C1402" s="7"/>
    </row>
    <row r="1403" spans="2:3" x14ac:dyDescent="0.25">
      <c r="B1403" s="9"/>
      <c r="C1403" s="7"/>
    </row>
    <row r="1404" spans="2:3" x14ac:dyDescent="0.25">
      <c r="B1404" s="9"/>
      <c r="C1404" s="7"/>
    </row>
    <row r="1405" spans="2:3" x14ac:dyDescent="0.25">
      <c r="B1405" s="9"/>
      <c r="C1405" s="7"/>
    </row>
    <row r="1406" spans="2:3" x14ac:dyDescent="0.25">
      <c r="B1406" s="9"/>
      <c r="C1406" s="7"/>
    </row>
    <row r="1407" spans="2:3" x14ac:dyDescent="0.25">
      <c r="B1407" s="9"/>
      <c r="C1407" s="7"/>
    </row>
    <row r="1408" spans="2:3" x14ac:dyDescent="0.25">
      <c r="B1408" s="9"/>
      <c r="C1408" s="7"/>
    </row>
    <row r="1409" spans="2:3" x14ac:dyDescent="0.25">
      <c r="B1409" s="9"/>
      <c r="C1409" s="7"/>
    </row>
    <row r="1410" spans="2:3" x14ac:dyDescent="0.25">
      <c r="B1410" s="9"/>
      <c r="C1410" s="7"/>
    </row>
    <row r="1411" spans="2:3" x14ac:dyDescent="0.25">
      <c r="B1411" s="9"/>
      <c r="C1411" s="7"/>
    </row>
    <row r="1412" spans="2:3" x14ac:dyDescent="0.25">
      <c r="B1412" s="9"/>
      <c r="C1412" s="7"/>
    </row>
    <row r="1413" spans="2:3" x14ac:dyDescent="0.25">
      <c r="B1413" s="9"/>
      <c r="C1413" s="7"/>
    </row>
    <row r="1414" spans="2:3" x14ac:dyDescent="0.25">
      <c r="B1414" s="9"/>
      <c r="C1414" s="7"/>
    </row>
    <row r="1415" spans="2:3" x14ac:dyDescent="0.25">
      <c r="B1415" s="9"/>
      <c r="C1415" s="7"/>
    </row>
    <row r="1416" spans="2:3" x14ac:dyDescent="0.25">
      <c r="B1416" s="9"/>
      <c r="C1416" s="7"/>
    </row>
    <row r="1417" spans="2:3" x14ac:dyDescent="0.25">
      <c r="B1417" s="9"/>
      <c r="C1417" s="7"/>
    </row>
    <row r="1418" spans="2:3" x14ac:dyDescent="0.25">
      <c r="B1418" s="9"/>
      <c r="C1418" s="7"/>
    </row>
    <row r="1419" spans="2:3" x14ac:dyDescent="0.25">
      <c r="B1419" s="9"/>
      <c r="C1419" s="7"/>
    </row>
    <row r="1420" spans="2:3" x14ac:dyDescent="0.25">
      <c r="B1420" s="9"/>
      <c r="C1420" s="7"/>
    </row>
    <row r="1421" spans="2:3" x14ac:dyDescent="0.25">
      <c r="B1421" s="9"/>
      <c r="C1421" s="7"/>
    </row>
    <row r="1422" spans="2:3" x14ac:dyDescent="0.25">
      <c r="B1422" s="9"/>
      <c r="C1422" s="7"/>
    </row>
    <row r="1423" spans="2:3" x14ac:dyDescent="0.25">
      <c r="B1423" s="9"/>
      <c r="C1423" s="7"/>
    </row>
    <row r="1424" spans="2:3" x14ac:dyDescent="0.25">
      <c r="B1424" s="9"/>
      <c r="C1424" s="7"/>
    </row>
    <row r="1425" spans="2:3" x14ac:dyDescent="0.25">
      <c r="B1425" s="9"/>
      <c r="C1425" s="7"/>
    </row>
    <row r="1426" spans="2:3" x14ac:dyDescent="0.25">
      <c r="B1426" s="9"/>
      <c r="C1426" s="7"/>
    </row>
    <row r="1427" spans="2:3" x14ac:dyDescent="0.25">
      <c r="B1427" s="9"/>
      <c r="C1427" s="7"/>
    </row>
    <row r="1428" spans="2:3" x14ac:dyDescent="0.25">
      <c r="B1428" s="9"/>
      <c r="C1428" s="7"/>
    </row>
    <row r="1429" spans="2:3" x14ac:dyDescent="0.25">
      <c r="B1429" s="9"/>
      <c r="C1429" s="7"/>
    </row>
    <row r="1430" spans="2:3" x14ac:dyDescent="0.25">
      <c r="B1430" s="9"/>
      <c r="C1430" s="7"/>
    </row>
    <row r="1431" spans="2:3" x14ac:dyDescent="0.25">
      <c r="B1431" s="9"/>
      <c r="C1431" s="7"/>
    </row>
    <row r="1432" spans="2:3" x14ac:dyDescent="0.25">
      <c r="B1432" s="9"/>
      <c r="C1432" s="7"/>
    </row>
    <row r="1433" spans="2:3" x14ac:dyDescent="0.25">
      <c r="B1433" s="9"/>
      <c r="C1433" s="7"/>
    </row>
    <row r="1434" spans="2:3" x14ac:dyDescent="0.25">
      <c r="B1434" s="9"/>
      <c r="C1434" s="7"/>
    </row>
    <row r="1435" spans="2:3" x14ac:dyDescent="0.25">
      <c r="B1435" s="9"/>
      <c r="C1435" s="7"/>
    </row>
    <row r="1436" spans="2:3" x14ac:dyDescent="0.25">
      <c r="B1436" s="9"/>
      <c r="C1436" s="7"/>
    </row>
    <row r="1437" spans="2:3" x14ac:dyDescent="0.25">
      <c r="B1437" s="9"/>
      <c r="C1437" s="7"/>
    </row>
    <row r="1438" spans="2:3" x14ac:dyDescent="0.25">
      <c r="B1438" s="9"/>
      <c r="C1438" s="7"/>
    </row>
    <row r="1439" spans="2:3" x14ac:dyDescent="0.25">
      <c r="B1439" s="9"/>
      <c r="C1439" s="7"/>
    </row>
    <row r="1440" spans="2:3" x14ac:dyDescent="0.25">
      <c r="B1440" s="9"/>
      <c r="C1440" s="7"/>
    </row>
    <row r="1441" spans="2:3" x14ac:dyDescent="0.25">
      <c r="B1441" s="9"/>
      <c r="C1441" s="7"/>
    </row>
    <row r="1442" spans="2:3" x14ac:dyDescent="0.25">
      <c r="B1442" s="9"/>
      <c r="C1442" s="7"/>
    </row>
    <row r="1443" spans="2:3" x14ac:dyDescent="0.25">
      <c r="B1443" s="9"/>
      <c r="C1443" s="7"/>
    </row>
    <row r="1444" spans="2:3" x14ac:dyDescent="0.25">
      <c r="B1444" s="9"/>
      <c r="C1444" s="7"/>
    </row>
    <row r="1445" spans="2:3" x14ac:dyDescent="0.25">
      <c r="B1445" s="9"/>
      <c r="C1445" s="7"/>
    </row>
    <row r="1446" spans="2:3" x14ac:dyDescent="0.25">
      <c r="B1446" s="9"/>
      <c r="C1446" s="7"/>
    </row>
    <row r="1447" spans="2:3" x14ac:dyDescent="0.25">
      <c r="B1447" s="9"/>
      <c r="C1447" s="7"/>
    </row>
    <row r="1448" spans="2:3" x14ac:dyDescent="0.25">
      <c r="B1448" s="9"/>
      <c r="C1448" s="7"/>
    </row>
    <row r="1449" spans="2:3" x14ac:dyDescent="0.25">
      <c r="B1449" s="9"/>
      <c r="C1449" s="7"/>
    </row>
    <row r="1450" spans="2:3" x14ac:dyDescent="0.25">
      <c r="B1450" s="9"/>
      <c r="C1450" s="7"/>
    </row>
    <row r="1451" spans="2:3" x14ac:dyDescent="0.25">
      <c r="B1451" s="9"/>
      <c r="C1451" s="7"/>
    </row>
    <row r="1452" spans="2:3" x14ac:dyDescent="0.25">
      <c r="B1452" s="9"/>
      <c r="C1452" s="7"/>
    </row>
    <row r="1453" spans="2:3" x14ac:dyDescent="0.25">
      <c r="B1453" s="9"/>
      <c r="C1453" s="7"/>
    </row>
    <row r="1454" spans="2:3" x14ac:dyDescent="0.25">
      <c r="B1454" s="9"/>
      <c r="C1454" s="7"/>
    </row>
    <row r="1455" spans="2:3" x14ac:dyDescent="0.25">
      <c r="B1455" s="9"/>
      <c r="C1455" s="7"/>
    </row>
    <row r="1456" spans="2:3" x14ac:dyDescent="0.25">
      <c r="B1456" s="9"/>
      <c r="C1456" s="7"/>
    </row>
    <row r="1457" spans="2:3" x14ac:dyDescent="0.25">
      <c r="B1457" s="9"/>
      <c r="C1457" s="7"/>
    </row>
    <row r="1458" spans="2:3" x14ac:dyDescent="0.25">
      <c r="B1458" s="9"/>
      <c r="C1458" s="7"/>
    </row>
    <row r="1459" spans="2:3" x14ac:dyDescent="0.25">
      <c r="B1459" s="9"/>
      <c r="C1459" s="7"/>
    </row>
    <row r="1460" spans="2:3" x14ac:dyDescent="0.25">
      <c r="B1460" s="9"/>
      <c r="C1460" s="7"/>
    </row>
    <row r="1461" spans="2:3" x14ac:dyDescent="0.25">
      <c r="B1461" s="9"/>
      <c r="C1461" s="7"/>
    </row>
    <row r="1462" spans="2:3" x14ac:dyDescent="0.25">
      <c r="B1462" s="9"/>
      <c r="C1462" s="7"/>
    </row>
    <row r="1463" spans="2:3" x14ac:dyDescent="0.25">
      <c r="B1463" s="9"/>
      <c r="C1463" s="7"/>
    </row>
    <row r="1464" spans="2:3" x14ac:dyDescent="0.25">
      <c r="B1464" s="9"/>
      <c r="C1464" s="7"/>
    </row>
    <row r="1465" spans="2:3" x14ac:dyDescent="0.25">
      <c r="B1465" s="9"/>
      <c r="C1465" s="7"/>
    </row>
    <row r="1466" spans="2:3" x14ac:dyDescent="0.25">
      <c r="B1466" s="9"/>
      <c r="C1466" s="7"/>
    </row>
    <row r="1467" spans="2:3" x14ac:dyDescent="0.25">
      <c r="B1467" s="9"/>
      <c r="C1467" s="7"/>
    </row>
    <row r="1468" spans="2:3" x14ac:dyDescent="0.25">
      <c r="B1468" s="9"/>
      <c r="C1468" s="7"/>
    </row>
    <row r="1469" spans="2:3" x14ac:dyDescent="0.25">
      <c r="B1469" s="9"/>
      <c r="C1469" s="7"/>
    </row>
    <row r="1470" spans="2:3" x14ac:dyDescent="0.25">
      <c r="B1470" s="9"/>
      <c r="C1470" s="7"/>
    </row>
    <row r="1471" spans="2:3" x14ac:dyDescent="0.25">
      <c r="B1471" s="9"/>
      <c r="C1471" s="7"/>
    </row>
    <row r="1472" spans="2:3" x14ac:dyDescent="0.25">
      <c r="B1472" s="9"/>
      <c r="C1472" s="7"/>
    </row>
    <row r="1473" spans="2:3" x14ac:dyDescent="0.25">
      <c r="B1473" s="9"/>
      <c r="C1473" s="7"/>
    </row>
    <row r="1474" spans="2:3" x14ac:dyDescent="0.25">
      <c r="B1474" s="9"/>
      <c r="C1474" s="7"/>
    </row>
    <row r="1475" spans="2:3" x14ac:dyDescent="0.25">
      <c r="B1475" s="9"/>
      <c r="C1475" s="7"/>
    </row>
    <row r="1476" spans="2:3" x14ac:dyDescent="0.25">
      <c r="B1476" s="9"/>
      <c r="C1476" s="7"/>
    </row>
    <row r="1477" spans="2:3" x14ac:dyDescent="0.25">
      <c r="B1477" s="9"/>
      <c r="C1477" s="7"/>
    </row>
    <row r="1478" spans="2:3" x14ac:dyDescent="0.25">
      <c r="B1478" s="9"/>
      <c r="C1478" s="7"/>
    </row>
    <row r="1479" spans="2:3" x14ac:dyDescent="0.25">
      <c r="B1479" s="9"/>
      <c r="C1479" s="7"/>
    </row>
    <row r="1480" spans="2:3" x14ac:dyDescent="0.25">
      <c r="B1480" s="9"/>
      <c r="C1480" s="7"/>
    </row>
    <row r="1481" spans="2:3" x14ac:dyDescent="0.25">
      <c r="B1481" s="9"/>
      <c r="C1481" s="7"/>
    </row>
    <row r="1482" spans="2:3" x14ac:dyDescent="0.25">
      <c r="B1482" s="9"/>
      <c r="C1482" s="7"/>
    </row>
    <row r="1483" spans="2:3" x14ac:dyDescent="0.25">
      <c r="B1483" s="9"/>
      <c r="C1483" s="7"/>
    </row>
    <row r="1484" spans="2:3" x14ac:dyDescent="0.25">
      <c r="B1484" s="9"/>
      <c r="C1484" s="7"/>
    </row>
    <row r="1485" spans="2:3" x14ac:dyDescent="0.25">
      <c r="B1485" s="9"/>
      <c r="C1485" s="7"/>
    </row>
    <row r="1486" spans="2:3" x14ac:dyDescent="0.25">
      <c r="B1486" s="9"/>
      <c r="C1486" s="7"/>
    </row>
    <row r="1487" spans="2:3" x14ac:dyDescent="0.25">
      <c r="B1487" s="9"/>
      <c r="C1487" s="7"/>
    </row>
    <row r="1488" spans="2:3" x14ac:dyDescent="0.25">
      <c r="B1488" s="9"/>
      <c r="C1488" s="7"/>
    </row>
    <row r="1489" spans="2:3" x14ac:dyDescent="0.25">
      <c r="B1489" s="9"/>
      <c r="C1489" s="7"/>
    </row>
    <row r="1490" spans="2:3" x14ac:dyDescent="0.25">
      <c r="B1490" s="9"/>
      <c r="C1490" s="7"/>
    </row>
    <row r="1491" spans="2:3" x14ac:dyDescent="0.25">
      <c r="B1491" s="9"/>
      <c r="C1491" s="7"/>
    </row>
    <row r="1492" spans="2:3" x14ac:dyDescent="0.25">
      <c r="B1492" s="9"/>
      <c r="C1492" s="7"/>
    </row>
    <row r="1493" spans="2:3" x14ac:dyDescent="0.25">
      <c r="B1493" s="9"/>
      <c r="C1493" s="7"/>
    </row>
    <row r="1494" spans="2:3" x14ac:dyDescent="0.25">
      <c r="B1494" s="9"/>
      <c r="C1494" s="7"/>
    </row>
    <row r="1495" spans="2:3" x14ac:dyDescent="0.25">
      <c r="B1495" s="9"/>
      <c r="C1495" s="7"/>
    </row>
    <row r="1496" spans="2:3" x14ac:dyDescent="0.25">
      <c r="B1496" s="9"/>
      <c r="C1496" s="7"/>
    </row>
    <row r="1497" spans="2:3" x14ac:dyDescent="0.25">
      <c r="B1497" s="9"/>
      <c r="C1497" s="7"/>
    </row>
    <row r="1498" spans="2:3" x14ac:dyDescent="0.25">
      <c r="B1498" s="9"/>
      <c r="C1498" s="7"/>
    </row>
    <row r="1499" spans="2:3" x14ac:dyDescent="0.25">
      <c r="B1499" s="9"/>
      <c r="C1499" s="7"/>
    </row>
    <row r="1500" spans="2:3" x14ac:dyDescent="0.25">
      <c r="B1500" s="9"/>
      <c r="C1500" s="7"/>
    </row>
    <row r="1501" spans="2:3" x14ac:dyDescent="0.25">
      <c r="B1501" s="9"/>
      <c r="C1501" s="7"/>
    </row>
    <row r="1502" spans="2:3" x14ac:dyDescent="0.25">
      <c r="B1502" s="9"/>
      <c r="C1502" s="7"/>
    </row>
    <row r="1503" spans="2:3" x14ac:dyDescent="0.25">
      <c r="B1503" s="9"/>
      <c r="C1503" s="7"/>
    </row>
    <row r="1504" spans="2:3" x14ac:dyDescent="0.25">
      <c r="B1504" s="9"/>
      <c r="C1504" s="7"/>
    </row>
    <row r="1505" spans="2:3" x14ac:dyDescent="0.25">
      <c r="B1505" s="9"/>
      <c r="C1505" s="7"/>
    </row>
    <row r="1506" spans="2:3" x14ac:dyDescent="0.25">
      <c r="B1506" s="9"/>
      <c r="C1506" s="7"/>
    </row>
    <row r="1507" spans="2:3" x14ac:dyDescent="0.25">
      <c r="B1507" s="9"/>
      <c r="C1507" s="7"/>
    </row>
    <row r="1508" spans="2:3" x14ac:dyDescent="0.25">
      <c r="B1508" s="9"/>
      <c r="C1508" s="7"/>
    </row>
    <row r="1509" spans="2:3" x14ac:dyDescent="0.25">
      <c r="B1509" s="9"/>
      <c r="C1509" s="7"/>
    </row>
    <row r="1510" spans="2:3" x14ac:dyDescent="0.25">
      <c r="B1510" s="9"/>
      <c r="C1510" s="7"/>
    </row>
    <row r="1511" spans="2:3" x14ac:dyDescent="0.25">
      <c r="B1511" s="9"/>
      <c r="C1511" s="7"/>
    </row>
    <row r="1512" spans="2:3" x14ac:dyDescent="0.25">
      <c r="B1512" s="9"/>
      <c r="C1512" s="7"/>
    </row>
    <row r="1513" spans="2:3" x14ac:dyDescent="0.25">
      <c r="B1513" s="9"/>
      <c r="C1513" s="7"/>
    </row>
    <row r="1514" spans="2:3" x14ac:dyDescent="0.25">
      <c r="B1514" s="9"/>
      <c r="C1514" s="7"/>
    </row>
    <row r="1515" spans="2:3" x14ac:dyDescent="0.25">
      <c r="B1515" s="9"/>
      <c r="C1515" s="7"/>
    </row>
    <row r="1516" spans="2:3" x14ac:dyDescent="0.25">
      <c r="B1516" s="9"/>
      <c r="C1516" s="7"/>
    </row>
    <row r="1517" spans="2:3" x14ac:dyDescent="0.25">
      <c r="B1517" s="9"/>
      <c r="C1517" s="7"/>
    </row>
    <row r="1518" spans="2:3" x14ac:dyDescent="0.25">
      <c r="B1518" s="9"/>
      <c r="C1518" s="7"/>
    </row>
    <row r="1519" spans="2:3" x14ac:dyDescent="0.25">
      <c r="B1519" s="9"/>
      <c r="C1519" s="7"/>
    </row>
    <row r="1520" spans="2:3" x14ac:dyDescent="0.25">
      <c r="B1520" s="9"/>
      <c r="C1520" s="7"/>
    </row>
    <row r="1521" spans="2:3" x14ac:dyDescent="0.25">
      <c r="B1521" s="9"/>
      <c r="C1521" s="7"/>
    </row>
    <row r="1522" spans="2:3" x14ac:dyDescent="0.25">
      <c r="B1522" s="9"/>
      <c r="C1522" s="7"/>
    </row>
    <row r="1523" spans="2:3" x14ac:dyDescent="0.25">
      <c r="B1523" s="9"/>
      <c r="C1523" s="7"/>
    </row>
    <row r="1524" spans="2:3" x14ac:dyDescent="0.25">
      <c r="B1524" s="9"/>
      <c r="C1524" s="7"/>
    </row>
    <row r="1525" spans="2:3" x14ac:dyDescent="0.25">
      <c r="B1525" s="9"/>
      <c r="C1525" s="7"/>
    </row>
    <row r="1526" spans="2:3" x14ac:dyDescent="0.25">
      <c r="B1526" s="9"/>
      <c r="C1526" s="7"/>
    </row>
    <row r="1527" spans="2:3" x14ac:dyDescent="0.25">
      <c r="B1527" s="9"/>
      <c r="C1527" s="7"/>
    </row>
    <row r="1528" spans="2:3" x14ac:dyDescent="0.25">
      <c r="B1528" s="9"/>
      <c r="C1528" s="7"/>
    </row>
    <row r="1529" spans="2:3" x14ac:dyDescent="0.25">
      <c r="B1529" s="9"/>
      <c r="C1529" s="7"/>
    </row>
    <row r="1530" spans="2:3" x14ac:dyDescent="0.25">
      <c r="B1530" s="9"/>
      <c r="C1530" s="7"/>
    </row>
    <row r="1531" spans="2:3" x14ac:dyDescent="0.25">
      <c r="B1531" s="9"/>
      <c r="C1531" s="7"/>
    </row>
    <row r="1532" spans="2:3" x14ac:dyDescent="0.25">
      <c r="B1532" s="9"/>
      <c r="C1532" s="7"/>
    </row>
    <row r="1533" spans="2:3" x14ac:dyDescent="0.25">
      <c r="B1533" s="9"/>
      <c r="C1533" s="7"/>
    </row>
    <row r="1534" spans="2:3" x14ac:dyDescent="0.25">
      <c r="B1534" s="9"/>
      <c r="C1534" s="7"/>
    </row>
    <row r="1535" spans="2:3" x14ac:dyDescent="0.25">
      <c r="B1535" s="9"/>
      <c r="C1535" s="7"/>
    </row>
    <row r="1536" spans="2:3" x14ac:dyDescent="0.25">
      <c r="B1536" s="9"/>
      <c r="C1536" s="7"/>
    </row>
    <row r="1537" spans="2:3" x14ac:dyDescent="0.25">
      <c r="B1537" s="9"/>
      <c r="C1537" s="7"/>
    </row>
    <row r="1538" spans="2:3" x14ac:dyDescent="0.25">
      <c r="B1538" s="9"/>
      <c r="C1538" s="7"/>
    </row>
    <row r="1539" spans="2:3" x14ac:dyDescent="0.25">
      <c r="B1539" s="9"/>
      <c r="C1539" s="7"/>
    </row>
    <row r="1540" spans="2:3" x14ac:dyDescent="0.25">
      <c r="B1540" s="9"/>
      <c r="C1540" s="7"/>
    </row>
    <row r="1541" spans="2:3" x14ac:dyDescent="0.25">
      <c r="B1541" s="9"/>
      <c r="C1541" s="7"/>
    </row>
    <row r="1542" spans="2:3" x14ac:dyDescent="0.25">
      <c r="B1542" s="9"/>
      <c r="C1542" s="7"/>
    </row>
    <row r="1543" spans="2:3" x14ac:dyDescent="0.25">
      <c r="B1543" s="9"/>
      <c r="C1543" s="7"/>
    </row>
    <row r="1544" spans="2:3" x14ac:dyDescent="0.25">
      <c r="B1544" s="9"/>
      <c r="C1544" s="7"/>
    </row>
    <row r="1545" spans="2:3" x14ac:dyDescent="0.25">
      <c r="B1545" s="9"/>
      <c r="C1545" s="7"/>
    </row>
    <row r="1546" spans="2:3" x14ac:dyDescent="0.25">
      <c r="B1546" s="9"/>
      <c r="C1546" s="7"/>
    </row>
    <row r="1547" spans="2:3" x14ac:dyDescent="0.25">
      <c r="B1547" s="9"/>
      <c r="C1547" s="7"/>
    </row>
    <row r="1548" spans="2:3" x14ac:dyDescent="0.25">
      <c r="B1548" s="9"/>
      <c r="C1548" s="7"/>
    </row>
    <row r="1549" spans="2:3" x14ac:dyDescent="0.25">
      <c r="B1549" s="9"/>
      <c r="C1549" s="7"/>
    </row>
    <row r="1550" spans="2:3" x14ac:dyDescent="0.25">
      <c r="B1550" s="9"/>
      <c r="C1550" s="7"/>
    </row>
    <row r="1551" spans="2:3" x14ac:dyDescent="0.25">
      <c r="B1551" s="9"/>
      <c r="C1551" s="7"/>
    </row>
    <row r="1552" spans="2:3" x14ac:dyDescent="0.25">
      <c r="B1552" s="9"/>
      <c r="C1552" s="7"/>
    </row>
    <row r="1553" spans="2:3" x14ac:dyDescent="0.25">
      <c r="B1553" s="9"/>
      <c r="C1553" s="7"/>
    </row>
    <row r="1554" spans="2:3" x14ac:dyDescent="0.25">
      <c r="B1554" s="9"/>
      <c r="C1554" s="7"/>
    </row>
    <row r="1555" spans="2:3" x14ac:dyDescent="0.25">
      <c r="B1555" s="9"/>
      <c r="C1555" s="7"/>
    </row>
    <row r="1556" spans="2:3" x14ac:dyDescent="0.25">
      <c r="B1556" s="9"/>
      <c r="C1556" s="7"/>
    </row>
    <row r="1557" spans="2:3" x14ac:dyDescent="0.25">
      <c r="B1557" s="9"/>
      <c r="C1557" s="7"/>
    </row>
    <row r="1558" spans="2:3" x14ac:dyDescent="0.25">
      <c r="B1558" s="9"/>
      <c r="C1558" s="7"/>
    </row>
    <row r="1559" spans="2:3" x14ac:dyDescent="0.25">
      <c r="B1559" s="9"/>
      <c r="C1559" s="7"/>
    </row>
    <row r="1560" spans="2:3" x14ac:dyDescent="0.25">
      <c r="B1560" s="9"/>
      <c r="C1560" s="7"/>
    </row>
    <row r="1561" spans="2:3" x14ac:dyDescent="0.25">
      <c r="B1561" s="9"/>
      <c r="C1561" s="7"/>
    </row>
    <row r="1562" spans="2:3" x14ac:dyDescent="0.25">
      <c r="B1562" s="9"/>
      <c r="C1562" s="7"/>
    </row>
    <row r="1563" spans="2:3" x14ac:dyDescent="0.25">
      <c r="B1563" s="9"/>
      <c r="C1563" s="7"/>
    </row>
    <row r="1564" spans="2:3" x14ac:dyDescent="0.25">
      <c r="B1564" s="9"/>
      <c r="C1564" s="7"/>
    </row>
    <row r="1565" spans="2:3" x14ac:dyDescent="0.25">
      <c r="B1565" s="9"/>
      <c r="C1565" s="7"/>
    </row>
    <row r="1566" spans="2:3" x14ac:dyDescent="0.25">
      <c r="B1566" s="9"/>
      <c r="C1566" s="7"/>
    </row>
    <row r="1567" spans="2:3" x14ac:dyDescent="0.25">
      <c r="B1567" s="9"/>
      <c r="C1567" s="7"/>
    </row>
    <row r="1568" spans="2:3" x14ac:dyDescent="0.25">
      <c r="B1568" s="9"/>
      <c r="C1568" s="7"/>
    </row>
    <row r="1569" spans="2:3" x14ac:dyDescent="0.25">
      <c r="B1569" s="9"/>
      <c r="C1569" s="7"/>
    </row>
    <row r="1570" spans="2:3" x14ac:dyDescent="0.25">
      <c r="B1570" s="9"/>
      <c r="C1570" s="7"/>
    </row>
    <row r="1571" spans="2:3" x14ac:dyDescent="0.25">
      <c r="B1571" s="9"/>
      <c r="C1571" s="7"/>
    </row>
    <row r="1572" spans="2:3" x14ac:dyDescent="0.25">
      <c r="B1572" s="9"/>
      <c r="C1572" s="7"/>
    </row>
    <row r="1573" spans="2:3" x14ac:dyDescent="0.25">
      <c r="B1573" s="9"/>
      <c r="C1573" s="7"/>
    </row>
    <row r="1574" spans="2:3" x14ac:dyDescent="0.25">
      <c r="B1574" s="9"/>
      <c r="C1574" s="7"/>
    </row>
    <row r="1575" spans="2:3" x14ac:dyDescent="0.25">
      <c r="B1575" s="9"/>
      <c r="C1575" s="7"/>
    </row>
    <row r="1576" spans="2:3" x14ac:dyDescent="0.25">
      <c r="B1576" s="9"/>
      <c r="C1576" s="7"/>
    </row>
    <row r="1577" spans="2:3" x14ac:dyDescent="0.25">
      <c r="B1577" s="9"/>
      <c r="C1577" s="7"/>
    </row>
    <row r="1578" spans="2:3" x14ac:dyDescent="0.25">
      <c r="B1578" s="9"/>
      <c r="C1578" s="7"/>
    </row>
    <row r="1579" spans="2:3" x14ac:dyDescent="0.25">
      <c r="B1579" s="9"/>
      <c r="C1579" s="7"/>
    </row>
    <row r="1580" spans="2:3" x14ac:dyDescent="0.25">
      <c r="B1580" s="9"/>
      <c r="C1580" s="7"/>
    </row>
    <row r="1581" spans="2:3" x14ac:dyDescent="0.25">
      <c r="B1581" s="9"/>
      <c r="C1581" s="7"/>
    </row>
    <row r="1582" spans="2:3" x14ac:dyDescent="0.25">
      <c r="B1582" s="9"/>
      <c r="C1582" s="7"/>
    </row>
    <row r="1583" spans="2:3" x14ac:dyDescent="0.25">
      <c r="B1583" s="9"/>
      <c r="C1583" s="7"/>
    </row>
  </sheetData>
  <mergeCells count="3542">
    <mergeCell ref="X696:X698"/>
    <mergeCell ref="Z716:Z718"/>
    <mergeCell ref="V741:V745"/>
    <mergeCell ref="W741:W745"/>
    <mergeCell ref="X741:X745"/>
    <mergeCell ref="Y741:Y745"/>
    <mergeCell ref="Z741:Z745"/>
    <mergeCell ref="V746:V749"/>
    <mergeCell ref="W746:W749"/>
    <mergeCell ref="X746:X749"/>
    <mergeCell ref="Y746:Y749"/>
    <mergeCell ref="Z746:Z749"/>
    <mergeCell ref="V757:V761"/>
    <mergeCell ref="V12:V38"/>
    <mergeCell ref="W12:W38"/>
    <mergeCell ref="X12:X38"/>
    <mergeCell ref="Y12:Y38"/>
    <mergeCell ref="V292:V351"/>
    <mergeCell ref="W292:W351"/>
    <mergeCell ref="X292:X351"/>
    <mergeCell ref="V263:V264"/>
    <mergeCell ref="W263:W264"/>
    <mergeCell ref="X263:X264"/>
    <mergeCell ref="V461:V496"/>
    <mergeCell ref="W461:W496"/>
    <mergeCell ref="X461:X496"/>
    <mergeCell ref="Y684:Y687"/>
    <mergeCell ref="Y645:Y653"/>
    <mergeCell ref="Y139:Y143"/>
    <mergeCell ref="V679:V683"/>
    <mergeCell ref="W679:W683"/>
    <mergeCell ref="X679:X683"/>
    <mergeCell ref="Y679:Y683"/>
    <mergeCell ref="Z679:Z683"/>
    <mergeCell ref="V666:V671"/>
    <mergeCell ref="W666:W671"/>
    <mergeCell ref="X666:X671"/>
    <mergeCell ref="Z684:Z687"/>
    <mergeCell ref="V684:V687"/>
    <mergeCell ref="W684:W687"/>
    <mergeCell ref="X684:X687"/>
    <mergeCell ref="V643:V644"/>
    <mergeCell ref="W643:W644"/>
    <mergeCell ref="X643:X644"/>
    <mergeCell ref="Y643:Y644"/>
    <mergeCell ref="Z643:Z644"/>
    <mergeCell ref="Y666:Y671"/>
    <mergeCell ref="Z645:Z653"/>
    <mergeCell ref="V655:V661"/>
    <mergeCell ref="W655:W661"/>
    <mergeCell ref="X655:X661"/>
    <mergeCell ref="Y655:Y661"/>
    <mergeCell ref="Z655:Z661"/>
    <mergeCell ref="V645:V653"/>
    <mergeCell ref="W645:W653"/>
    <mergeCell ref="X645:X653"/>
    <mergeCell ref="Z666:Z671"/>
    <mergeCell ref="Z603:Z640"/>
    <mergeCell ref="V497:V602"/>
    <mergeCell ref="W497:W602"/>
    <mergeCell ref="X497:X602"/>
    <mergeCell ref="Y497:Y602"/>
    <mergeCell ref="Z276:Z291"/>
    <mergeCell ref="Y292:Y351"/>
    <mergeCell ref="Z292:Z351"/>
    <mergeCell ref="Y461:Y496"/>
    <mergeCell ref="Z461:Z496"/>
    <mergeCell ref="V276:V291"/>
    <mergeCell ref="W276:W291"/>
    <mergeCell ref="X276:X291"/>
    <mergeCell ref="Y276:Y291"/>
    <mergeCell ref="Y641:Y642"/>
    <mergeCell ref="Z497:Z602"/>
    <mergeCell ref="V603:V640"/>
    <mergeCell ref="W603:W640"/>
    <mergeCell ref="X603:X640"/>
    <mergeCell ref="Y603:Y640"/>
    <mergeCell ref="Z641:Z642"/>
    <mergeCell ref="V641:V642"/>
    <mergeCell ref="W641:W642"/>
    <mergeCell ref="X641:X642"/>
    <mergeCell ref="Z111:Z124"/>
    <mergeCell ref="Z263:Z264"/>
    <mergeCell ref="V265:V275"/>
    <mergeCell ref="W265:W275"/>
    <mergeCell ref="X265:X275"/>
    <mergeCell ref="Y265:Y275"/>
    <mergeCell ref="Z265:Z275"/>
    <mergeCell ref="X256:X261"/>
    <mergeCell ref="Y256:Y261"/>
    <mergeCell ref="Z248:Z249"/>
    <mergeCell ref="V144:V245"/>
    <mergeCell ref="W144:W245"/>
    <mergeCell ref="X144:X245"/>
    <mergeCell ref="Y144:Y245"/>
    <mergeCell ref="X111:X124"/>
    <mergeCell ref="Y111:Y124"/>
    <mergeCell ref="Y246:Y247"/>
    <mergeCell ref="Z139:Z143"/>
    <mergeCell ref="Z144:Z245"/>
    <mergeCell ref="Y263:Y264"/>
    <mergeCell ref="V256:V261"/>
    <mergeCell ref="W256:W261"/>
    <mergeCell ref="Z246:Z247"/>
    <mergeCell ref="V248:V249"/>
    <mergeCell ref="W248:W249"/>
    <mergeCell ref="X248:X249"/>
    <mergeCell ref="Y248:Y249"/>
    <mergeCell ref="O593:O594"/>
    <mergeCell ref="V246:V247"/>
    <mergeCell ref="W246:W247"/>
    <mergeCell ref="X246:X247"/>
    <mergeCell ref="P597:P598"/>
    <mergeCell ref="P589:P590"/>
    <mergeCell ref="P591:P592"/>
    <mergeCell ref="P581:P582"/>
    <mergeCell ref="P352:P353"/>
    <mergeCell ref="P364:P365"/>
    <mergeCell ref="O595:O596"/>
    <mergeCell ref="Q139:Q143"/>
    <mergeCell ref="O338:O339"/>
    <mergeCell ref="O340:O341"/>
    <mergeCell ref="O362:O363"/>
    <mergeCell ref="O396:O397"/>
    <mergeCell ref="O398:O399"/>
    <mergeCell ref="P396:P397"/>
    <mergeCell ref="P398:P399"/>
    <mergeCell ref="P392:P393"/>
    <mergeCell ref="O392:O393"/>
    <mergeCell ref="O394:O395"/>
    <mergeCell ref="O479:O480"/>
    <mergeCell ref="O481:O482"/>
    <mergeCell ref="O485:O486"/>
    <mergeCell ref="P243:P245"/>
    <mergeCell ref="P201:P203"/>
    <mergeCell ref="O302:O303"/>
    <mergeCell ref="O296:O297"/>
    <mergeCell ref="O234:O236"/>
    <mergeCell ref="O237:O239"/>
    <mergeCell ref="O260:O261"/>
    <mergeCell ref="Z8:Z10"/>
    <mergeCell ref="V39:V110"/>
    <mergeCell ref="W39:W110"/>
    <mergeCell ref="X39:X110"/>
    <mergeCell ref="Y39:Y110"/>
    <mergeCell ref="O597:O598"/>
    <mergeCell ref="O503:O505"/>
    <mergeCell ref="O231:O233"/>
    <mergeCell ref="O222:O224"/>
    <mergeCell ref="O225:O227"/>
    <mergeCell ref="O483:O484"/>
    <mergeCell ref="O573:O574"/>
    <mergeCell ref="O575:O576"/>
    <mergeCell ref="O581:O582"/>
    <mergeCell ref="O583:O584"/>
    <mergeCell ref="Z39:Z110"/>
    <mergeCell ref="V8:V10"/>
    <mergeCell ref="W8:W10"/>
    <mergeCell ref="X8:X10"/>
    <mergeCell ref="Y8:Y10"/>
    <mergeCell ref="Z12:Z38"/>
    <mergeCell ref="V111:V124"/>
    <mergeCell ref="W111:W124"/>
    <mergeCell ref="P579:P580"/>
    <mergeCell ref="P162:P164"/>
    <mergeCell ref="S125:S126"/>
    <mergeCell ref="Q144:Q245"/>
    <mergeCell ref="P366:P367"/>
    <mergeCell ref="V139:V143"/>
    <mergeCell ref="W139:W143"/>
    <mergeCell ref="X139:X143"/>
    <mergeCell ref="Z256:Z261"/>
    <mergeCell ref="N481:N482"/>
    <mergeCell ref="M485:M486"/>
    <mergeCell ref="L477:L478"/>
    <mergeCell ref="L479:L480"/>
    <mergeCell ref="M479:M480"/>
    <mergeCell ref="L481:L482"/>
    <mergeCell ref="M481:M482"/>
    <mergeCell ref="O509:O511"/>
    <mergeCell ref="N509:N511"/>
    <mergeCell ref="O528:O529"/>
    <mergeCell ref="O542:O543"/>
    <mergeCell ref="N553:N554"/>
    <mergeCell ref="O557:O558"/>
    <mergeCell ref="O559:O560"/>
    <mergeCell ref="P577:P578"/>
    <mergeCell ref="P587:P588"/>
    <mergeCell ref="N500:N502"/>
    <mergeCell ref="M503:M505"/>
    <mergeCell ref="O585:O586"/>
    <mergeCell ref="O587:O588"/>
    <mergeCell ref="P585:P586"/>
    <mergeCell ref="L483:L484"/>
    <mergeCell ref="L485:L486"/>
    <mergeCell ref="P491:P492"/>
    <mergeCell ref="O487:O488"/>
    <mergeCell ref="O489:O490"/>
    <mergeCell ref="O491:O492"/>
    <mergeCell ref="P495:P496"/>
    <mergeCell ref="P497:P499"/>
    <mergeCell ref="P493:P494"/>
    <mergeCell ref="L495:L496"/>
    <mergeCell ref="P538:P539"/>
    <mergeCell ref="O599:O600"/>
    <mergeCell ref="P595:P596"/>
    <mergeCell ref="L512:L514"/>
    <mergeCell ref="L515:L517"/>
    <mergeCell ref="L518:L520"/>
    <mergeCell ref="L563:L564"/>
    <mergeCell ref="L565:L566"/>
    <mergeCell ref="L567:L568"/>
    <mergeCell ref="N503:N505"/>
    <mergeCell ref="L503:L505"/>
    <mergeCell ref="O512:O514"/>
    <mergeCell ref="O515:O517"/>
    <mergeCell ref="P512:P514"/>
    <mergeCell ref="P515:P517"/>
    <mergeCell ref="N506:N508"/>
    <mergeCell ref="O506:O508"/>
    <mergeCell ref="P509:P511"/>
    <mergeCell ref="L538:L539"/>
    <mergeCell ref="L540:L541"/>
    <mergeCell ref="L542:L543"/>
    <mergeCell ref="L544:L545"/>
    <mergeCell ref="N579:N580"/>
    <mergeCell ref="N577:N578"/>
    <mergeCell ref="N575:N576"/>
    <mergeCell ref="P506:P508"/>
    <mergeCell ref="P503:P505"/>
    <mergeCell ref="N528:N529"/>
    <mergeCell ref="N526:N527"/>
    <mergeCell ref="P540:P541"/>
    <mergeCell ref="N538:N539"/>
    <mergeCell ref="O549:O550"/>
    <mergeCell ref="N549:N550"/>
    <mergeCell ref="L231:L233"/>
    <mergeCell ref="L234:L236"/>
    <mergeCell ref="L219:L221"/>
    <mergeCell ref="L222:L224"/>
    <mergeCell ref="L225:L227"/>
    <mergeCell ref="P225:P227"/>
    <mergeCell ref="P228:P230"/>
    <mergeCell ref="P204:P206"/>
    <mergeCell ref="O204:O206"/>
    <mergeCell ref="M201:M203"/>
    <mergeCell ref="N201:N203"/>
    <mergeCell ref="O318:O319"/>
    <mergeCell ref="M326:M327"/>
    <mergeCell ref="N326:N327"/>
    <mergeCell ref="N324:N325"/>
    <mergeCell ref="O320:O321"/>
    <mergeCell ref="L5:L7"/>
    <mergeCell ref="L125:L126"/>
    <mergeCell ref="L127:L128"/>
    <mergeCell ref="L129:L130"/>
    <mergeCell ref="P129:P130"/>
    <mergeCell ref="P5:P7"/>
    <mergeCell ref="N127:N128"/>
    <mergeCell ref="P240:P242"/>
    <mergeCell ref="P231:P233"/>
    <mergeCell ref="P234:P236"/>
    <mergeCell ref="P131:P132"/>
    <mergeCell ref="P133:P134"/>
    <mergeCell ref="P171:P173"/>
    <mergeCell ref="P198:P200"/>
    <mergeCell ref="P219:P221"/>
    <mergeCell ref="P222:P224"/>
    <mergeCell ref="L168:L170"/>
    <mergeCell ref="L171:L173"/>
    <mergeCell ref="L174:L176"/>
    <mergeCell ref="L131:L132"/>
    <mergeCell ref="L133:L134"/>
    <mergeCell ref="P237:P239"/>
    <mergeCell ref="L210:L212"/>
    <mergeCell ref="L162:L164"/>
    <mergeCell ref="P213:P215"/>
    <mergeCell ref="P216:P218"/>
    <mergeCell ref="O201:O203"/>
    <mergeCell ref="O216:O218"/>
    <mergeCell ref="O219:O221"/>
    <mergeCell ref="P174:P176"/>
    <mergeCell ref="L177:L179"/>
    <mergeCell ref="O210:O212"/>
    <mergeCell ref="O213:O215"/>
    <mergeCell ref="O207:O209"/>
    <mergeCell ref="O165:O167"/>
    <mergeCell ref="O144:O146"/>
    <mergeCell ref="O147:O149"/>
    <mergeCell ref="O174:O176"/>
    <mergeCell ref="O177:O179"/>
    <mergeCell ref="M180:M182"/>
    <mergeCell ref="N180:N182"/>
    <mergeCell ref="M133:M134"/>
    <mergeCell ref="N133:N134"/>
    <mergeCell ref="P135:P136"/>
    <mergeCell ref="M153:M155"/>
    <mergeCell ref="N153:N155"/>
    <mergeCell ref="N159:N161"/>
    <mergeCell ref="M156:M158"/>
    <mergeCell ref="B555:B556"/>
    <mergeCell ref="B532:B533"/>
    <mergeCell ref="B534:B535"/>
    <mergeCell ref="B536:B537"/>
    <mergeCell ref="B538:B539"/>
    <mergeCell ref="B540:B541"/>
    <mergeCell ref="B542:B543"/>
    <mergeCell ref="B544:B545"/>
    <mergeCell ref="B546:B548"/>
    <mergeCell ref="B549:B550"/>
    <mergeCell ref="B483:B484"/>
    <mergeCell ref="B485:B486"/>
    <mergeCell ref="L198:L200"/>
    <mergeCell ref="L201:L203"/>
    <mergeCell ref="L204:L206"/>
    <mergeCell ref="L207:L209"/>
    <mergeCell ref="L553:L554"/>
    <mergeCell ref="L536:L537"/>
    <mergeCell ref="L521:L523"/>
    <mergeCell ref="L524:L525"/>
    <mergeCell ref="B487:B488"/>
    <mergeCell ref="B489:B490"/>
    <mergeCell ref="B524:B525"/>
    <mergeCell ref="B526:B527"/>
    <mergeCell ref="B528:B529"/>
    <mergeCell ref="B530:B531"/>
    <mergeCell ref="B518:B520"/>
    <mergeCell ref="B521:B523"/>
    <mergeCell ref="B491:B492"/>
    <mergeCell ref="B493:B494"/>
    <mergeCell ref="B495:B496"/>
    <mergeCell ref="B497:B499"/>
    <mergeCell ref="N240:N242"/>
    <mergeCell ref="O240:O242"/>
    <mergeCell ref="N334:N335"/>
    <mergeCell ref="N332:N333"/>
    <mergeCell ref="P207:P209"/>
    <mergeCell ref="P210:P212"/>
    <mergeCell ref="P256:P257"/>
    <mergeCell ref="P258:P259"/>
    <mergeCell ref="O133:O134"/>
    <mergeCell ref="O135:O136"/>
    <mergeCell ref="O137:O138"/>
    <mergeCell ref="O156:O158"/>
    <mergeCell ref="O159:O161"/>
    <mergeCell ref="O162:O164"/>
    <mergeCell ref="B714:B715"/>
    <mergeCell ref="P159:P161"/>
    <mergeCell ref="O150:O152"/>
    <mergeCell ref="O153:O155"/>
    <mergeCell ref="O168:O170"/>
    <mergeCell ref="P156:P158"/>
    <mergeCell ref="P192:P194"/>
    <mergeCell ref="P177:P179"/>
    <mergeCell ref="P180:P182"/>
    <mergeCell ref="P183:P185"/>
    <mergeCell ref="O334:O335"/>
    <mergeCell ref="L378:L379"/>
    <mergeCell ref="L384:L385"/>
    <mergeCell ref="L416:L417"/>
    <mergeCell ref="L418:L419"/>
    <mergeCell ref="B551:B552"/>
    <mergeCell ref="B553:B554"/>
    <mergeCell ref="L180:L182"/>
    <mergeCell ref="O763:O764"/>
    <mergeCell ref="O765:O766"/>
    <mergeCell ref="O294:O295"/>
    <mergeCell ref="O589:O590"/>
    <mergeCell ref="O591:O592"/>
    <mergeCell ref="O298:O299"/>
    <mergeCell ref="O308:O309"/>
    <mergeCell ref="O322:O323"/>
    <mergeCell ref="O326:O327"/>
    <mergeCell ref="L304:L305"/>
    <mergeCell ref="L356:L357"/>
    <mergeCell ref="L358:L359"/>
    <mergeCell ref="N296:N297"/>
    <mergeCell ref="L316:L317"/>
    <mergeCell ref="L318:L319"/>
    <mergeCell ref="N300:N301"/>
    <mergeCell ref="N298:N299"/>
    <mergeCell ref="M298:M299"/>
    <mergeCell ref="M304:M305"/>
    <mergeCell ref="L414:L415"/>
    <mergeCell ref="L430:L431"/>
    <mergeCell ref="L432:L433"/>
    <mergeCell ref="L352:L353"/>
    <mergeCell ref="L354:L355"/>
    <mergeCell ref="O300:O301"/>
    <mergeCell ref="L559:L560"/>
    <mergeCell ref="N330:N331"/>
    <mergeCell ref="O336:O337"/>
    <mergeCell ref="L587:L588"/>
    <mergeCell ref="L589:L590"/>
    <mergeCell ref="L591:L592"/>
    <mergeCell ref="L593:L594"/>
    <mergeCell ref="B557:B558"/>
    <mergeCell ref="B559:B560"/>
    <mergeCell ref="B735:B736"/>
    <mergeCell ref="B737:B738"/>
    <mergeCell ref="B583:B584"/>
    <mergeCell ref="B581:B582"/>
    <mergeCell ref="B561:B562"/>
    <mergeCell ref="B563:B564"/>
    <mergeCell ref="B565:B566"/>
    <mergeCell ref="B567:B568"/>
    <mergeCell ref="B765:B766"/>
    <mergeCell ref="B719:B720"/>
    <mergeCell ref="B721:B722"/>
    <mergeCell ref="B723:B724"/>
    <mergeCell ref="B725:B726"/>
    <mergeCell ref="B753:B754"/>
    <mergeCell ref="B759:B760"/>
    <mergeCell ref="B699:B700"/>
    <mergeCell ref="B708:B709"/>
    <mergeCell ref="B733:B734"/>
    <mergeCell ref="B589:B590"/>
    <mergeCell ref="B591:B592"/>
    <mergeCell ref="B593:B594"/>
    <mergeCell ref="B731:B732"/>
    <mergeCell ref="B579:B580"/>
    <mergeCell ref="B767:B768"/>
    <mergeCell ref="B595:B596"/>
    <mergeCell ref="B597:B598"/>
    <mergeCell ref="B599:B600"/>
    <mergeCell ref="B601:B602"/>
    <mergeCell ref="B761:B762"/>
    <mergeCell ref="B763:B764"/>
    <mergeCell ref="B755:B756"/>
    <mergeCell ref="B757:B758"/>
    <mergeCell ref="B641:B642"/>
    <mergeCell ref="B569:B570"/>
    <mergeCell ref="B571:B572"/>
    <mergeCell ref="B727:B728"/>
    <mergeCell ref="B729:B730"/>
    <mergeCell ref="B585:B586"/>
    <mergeCell ref="B587:B588"/>
    <mergeCell ref="B573:B574"/>
    <mergeCell ref="B575:B576"/>
    <mergeCell ref="B577:B578"/>
    <mergeCell ref="B712:B713"/>
    <mergeCell ref="B747:B748"/>
    <mergeCell ref="B749:B750"/>
    <mergeCell ref="B751:B752"/>
    <mergeCell ref="B739:B740"/>
    <mergeCell ref="B741:B742"/>
    <mergeCell ref="B743:B744"/>
    <mergeCell ref="B745:B746"/>
    <mergeCell ref="B500:B502"/>
    <mergeCell ref="B503:B505"/>
    <mergeCell ref="B506:B508"/>
    <mergeCell ref="B509:B511"/>
    <mergeCell ref="B512:B514"/>
    <mergeCell ref="B515:B517"/>
    <mergeCell ref="B479:B480"/>
    <mergeCell ref="B481:B482"/>
    <mergeCell ref="B447:B448"/>
    <mergeCell ref="B449:B450"/>
    <mergeCell ref="B451:B452"/>
    <mergeCell ref="B424:B425"/>
    <mergeCell ref="B426:B427"/>
    <mergeCell ref="B428:B429"/>
    <mergeCell ref="B430:B431"/>
    <mergeCell ref="B432:B433"/>
    <mergeCell ref="B434:B435"/>
    <mergeCell ref="B440:B441"/>
    <mergeCell ref="B475:B476"/>
    <mergeCell ref="B477:B478"/>
    <mergeCell ref="B455:B456"/>
    <mergeCell ref="B457:B458"/>
    <mergeCell ref="B459:B460"/>
    <mergeCell ref="B461:B462"/>
    <mergeCell ref="B467:B468"/>
    <mergeCell ref="B469:B470"/>
    <mergeCell ref="B471:B472"/>
    <mergeCell ref="B473:B474"/>
    <mergeCell ref="B463:B464"/>
    <mergeCell ref="B465:B466"/>
    <mergeCell ref="B404:B405"/>
    <mergeCell ref="B406:B407"/>
    <mergeCell ref="B436:B437"/>
    <mergeCell ref="B438:B439"/>
    <mergeCell ref="B408:B409"/>
    <mergeCell ref="B410:B411"/>
    <mergeCell ref="B412:B413"/>
    <mergeCell ref="B414:B415"/>
    <mergeCell ref="B376:B377"/>
    <mergeCell ref="B378:B379"/>
    <mergeCell ref="B416:B417"/>
    <mergeCell ref="B418:B419"/>
    <mergeCell ref="B420:B421"/>
    <mergeCell ref="B422:B423"/>
    <mergeCell ref="B392:B393"/>
    <mergeCell ref="B394:B395"/>
    <mergeCell ref="B396:B397"/>
    <mergeCell ref="B398:B399"/>
    <mergeCell ref="B388:B389"/>
    <mergeCell ref="B390:B391"/>
    <mergeCell ref="B368:B369"/>
    <mergeCell ref="B370:B371"/>
    <mergeCell ref="B356:B357"/>
    <mergeCell ref="B358:B359"/>
    <mergeCell ref="B360:B361"/>
    <mergeCell ref="B362:B363"/>
    <mergeCell ref="B372:B373"/>
    <mergeCell ref="B374:B375"/>
    <mergeCell ref="B332:B333"/>
    <mergeCell ref="B334:B335"/>
    <mergeCell ref="B400:B401"/>
    <mergeCell ref="B402:B403"/>
    <mergeCell ref="B380:B381"/>
    <mergeCell ref="B382:B383"/>
    <mergeCell ref="B384:B385"/>
    <mergeCell ref="B386:B387"/>
    <mergeCell ref="B364:B365"/>
    <mergeCell ref="B366:B367"/>
    <mergeCell ref="B328:B329"/>
    <mergeCell ref="B330:B331"/>
    <mergeCell ref="B312:B313"/>
    <mergeCell ref="B314:B315"/>
    <mergeCell ref="B316:B317"/>
    <mergeCell ref="B318:B319"/>
    <mergeCell ref="B320:B321"/>
    <mergeCell ref="B322:B323"/>
    <mergeCell ref="B352:B353"/>
    <mergeCell ref="B354:B355"/>
    <mergeCell ref="B340:B341"/>
    <mergeCell ref="B342:B343"/>
    <mergeCell ref="B344:B345"/>
    <mergeCell ref="B346:B347"/>
    <mergeCell ref="B234:B236"/>
    <mergeCell ref="B237:B239"/>
    <mergeCell ref="B240:B242"/>
    <mergeCell ref="B243:B245"/>
    <mergeCell ref="B348:B349"/>
    <mergeCell ref="B350:B351"/>
    <mergeCell ref="B336:B337"/>
    <mergeCell ref="B338:B339"/>
    <mergeCell ref="B324:B325"/>
    <mergeCell ref="B326:B327"/>
    <mergeCell ref="B260:B261"/>
    <mergeCell ref="B294:B295"/>
    <mergeCell ref="B304:B305"/>
    <mergeCell ref="B306:B307"/>
    <mergeCell ref="B308:B309"/>
    <mergeCell ref="B310:B311"/>
    <mergeCell ref="B300:B301"/>
    <mergeCell ref="B302:B303"/>
    <mergeCell ref="B207:B209"/>
    <mergeCell ref="B210:B212"/>
    <mergeCell ref="B213:B215"/>
    <mergeCell ref="B216:B218"/>
    <mergeCell ref="B256:B257"/>
    <mergeCell ref="B258:B259"/>
    <mergeCell ref="B222:B224"/>
    <mergeCell ref="B225:B227"/>
    <mergeCell ref="B228:B230"/>
    <mergeCell ref="B231:B233"/>
    <mergeCell ref="B144:B146"/>
    <mergeCell ref="B147:B149"/>
    <mergeCell ref="B150:B152"/>
    <mergeCell ref="B153:B155"/>
    <mergeCell ref="B296:B297"/>
    <mergeCell ref="B298:B299"/>
    <mergeCell ref="B219:B221"/>
    <mergeCell ref="B198:B200"/>
    <mergeCell ref="B201:B203"/>
    <mergeCell ref="B204:B206"/>
    <mergeCell ref="B159:B161"/>
    <mergeCell ref="B195:B197"/>
    <mergeCell ref="B183:B185"/>
    <mergeCell ref="B186:B188"/>
    <mergeCell ref="B189:B191"/>
    <mergeCell ref="B192:B194"/>
    <mergeCell ref="B165:B167"/>
    <mergeCell ref="B171:B173"/>
    <mergeCell ref="B174:B176"/>
    <mergeCell ref="B177:B179"/>
    <mergeCell ref="B180:B182"/>
    <mergeCell ref="B168:B170"/>
    <mergeCell ref="B5:B7"/>
    <mergeCell ref="B129:B130"/>
    <mergeCell ref="B162:B164"/>
    <mergeCell ref="B156:B158"/>
    <mergeCell ref="O198:O200"/>
    <mergeCell ref="P125:P126"/>
    <mergeCell ref="P127:P128"/>
    <mergeCell ref="B125:B126"/>
    <mergeCell ref="B127:B128"/>
    <mergeCell ref="K127:K128"/>
    <mergeCell ref="M127:M128"/>
    <mergeCell ref="D127:D128"/>
    <mergeCell ref="E127:E128"/>
    <mergeCell ref="G127:G128"/>
    <mergeCell ref="P153:P155"/>
    <mergeCell ref="O171:O173"/>
    <mergeCell ref="P189:P191"/>
    <mergeCell ref="O180:O182"/>
    <mergeCell ref="O183:O185"/>
    <mergeCell ref="O192:O194"/>
    <mergeCell ref="O186:O188"/>
    <mergeCell ref="O189:O191"/>
    <mergeCell ref="N5:N7"/>
    <mergeCell ref="F5:F7"/>
    <mergeCell ref="J6:J7"/>
    <mergeCell ref="P144:P146"/>
    <mergeCell ref="P147:P149"/>
    <mergeCell ref="P150:P152"/>
    <mergeCell ref="H127:H128"/>
    <mergeCell ref="H6:H7"/>
    <mergeCell ref="I6:I7"/>
    <mergeCell ref="O195:O197"/>
    <mergeCell ref="B131:B132"/>
    <mergeCell ref="B133:B134"/>
    <mergeCell ref="B135:B136"/>
    <mergeCell ref="B137:B138"/>
    <mergeCell ref="K6:K7"/>
    <mergeCell ref="R6:R7"/>
    <mergeCell ref="D5:D7"/>
    <mergeCell ref="E5:E7"/>
    <mergeCell ref="G5:K5"/>
    <mergeCell ref="M5:M7"/>
    <mergeCell ref="Q39:Q110"/>
    <mergeCell ref="Q111:Q124"/>
    <mergeCell ref="S131:S132"/>
    <mergeCell ref="R5:T5"/>
    <mergeCell ref="O5:O7"/>
    <mergeCell ref="O125:O126"/>
    <mergeCell ref="O127:O128"/>
    <mergeCell ref="S6:S7"/>
    <mergeCell ref="S129:S130"/>
    <mergeCell ref="S127:S128"/>
    <mergeCell ref="J127:J128"/>
    <mergeCell ref="K125:K126"/>
    <mergeCell ref="M125:M126"/>
    <mergeCell ref="T6:T7"/>
    <mergeCell ref="S137:S138"/>
    <mergeCell ref="Q5:Q7"/>
    <mergeCell ref="Q8:Q10"/>
    <mergeCell ref="Q11:Q38"/>
    <mergeCell ref="I131:I132"/>
    <mergeCell ref="N125:N126"/>
    <mergeCell ref="D125:D126"/>
    <mergeCell ref="G6:G7"/>
    <mergeCell ref="L135:L136"/>
    <mergeCell ref="J131:J132"/>
    <mergeCell ref="K131:K132"/>
    <mergeCell ref="I133:I134"/>
    <mergeCell ref="J133:J134"/>
    <mergeCell ref="S135:S136"/>
    <mergeCell ref="S133:S134"/>
    <mergeCell ref="E125:E126"/>
    <mergeCell ref="G125:G126"/>
    <mergeCell ref="H125:H126"/>
    <mergeCell ref="I125:I126"/>
    <mergeCell ref="J125:J126"/>
    <mergeCell ref="F125:F126"/>
    <mergeCell ref="F127:F128"/>
    <mergeCell ref="D129:D130"/>
    <mergeCell ref="E129:E130"/>
    <mergeCell ref="G129:G130"/>
    <mergeCell ref="H129:H130"/>
    <mergeCell ref="F129:F130"/>
    <mergeCell ref="O131:O132"/>
    <mergeCell ref="D131:D132"/>
    <mergeCell ref="E131:E132"/>
    <mergeCell ref="G131:G132"/>
    <mergeCell ref="H131:H132"/>
    <mergeCell ref="J129:J130"/>
    <mergeCell ref="I127:I128"/>
    <mergeCell ref="G135:G136"/>
    <mergeCell ref="Q125:Q138"/>
    <mergeCell ref="N135:N136"/>
    <mergeCell ref="K133:K134"/>
    <mergeCell ref="P137:P138"/>
    <mergeCell ref="F144:F146"/>
    <mergeCell ref="L137:L138"/>
    <mergeCell ref="K150:K152"/>
    <mergeCell ref="O129:O130"/>
    <mergeCell ref="M131:M132"/>
    <mergeCell ref="M137:M138"/>
    <mergeCell ref="N147:N149"/>
    <mergeCell ref="M129:M130"/>
    <mergeCell ref="K147:K149"/>
    <mergeCell ref="M147:M149"/>
    <mergeCell ref="G137:G138"/>
    <mergeCell ref="H137:H138"/>
    <mergeCell ref="D147:D149"/>
    <mergeCell ref="E147:E149"/>
    <mergeCell ref="G147:G149"/>
    <mergeCell ref="F147:F149"/>
    <mergeCell ref="N144:N146"/>
    <mergeCell ref="H144:H146"/>
    <mergeCell ref="I144:I146"/>
    <mergeCell ref="J144:J146"/>
    <mergeCell ref="K144:K146"/>
    <mergeCell ref="L144:L146"/>
    <mergeCell ref="J137:J138"/>
    <mergeCell ref="D133:D134"/>
    <mergeCell ref="E133:E134"/>
    <mergeCell ref="G133:G134"/>
    <mergeCell ref="H133:H134"/>
    <mergeCell ref="D137:D138"/>
    <mergeCell ref="E137:E138"/>
    <mergeCell ref="K137:K138"/>
    <mergeCell ref="K135:K136"/>
    <mergeCell ref="I129:I130"/>
    <mergeCell ref="N150:N152"/>
    <mergeCell ref="D153:D155"/>
    <mergeCell ref="E153:E155"/>
    <mergeCell ref="G153:G155"/>
    <mergeCell ref="F153:F155"/>
    <mergeCell ref="J147:J149"/>
    <mergeCell ref="H147:H149"/>
    <mergeCell ref="I147:I149"/>
    <mergeCell ref="K129:K130"/>
    <mergeCell ref="D135:D136"/>
    <mergeCell ref="E135:E136"/>
    <mergeCell ref="L147:L149"/>
    <mergeCell ref="L150:L152"/>
    <mergeCell ref="L153:L155"/>
    <mergeCell ref="C150:C152"/>
    <mergeCell ref="D150:D152"/>
    <mergeCell ref="E150:E152"/>
    <mergeCell ref="G150:G152"/>
    <mergeCell ref="F150:F152"/>
    <mergeCell ref="C153:C155"/>
    <mergeCell ref="N129:N130"/>
    <mergeCell ref="N131:N132"/>
    <mergeCell ref="M135:M136"/>
    <mergeCell ref="N137:N138"/>
    <mergeCell ref="H135:H136"/>
    <mergeCell ref="I135:I136"/>
    <mergeCell ref="J135:J136"/>
    <mergeCell ref="D144:D146"/>
    <mergeCell ref="E144:E146"/>
    <mergeCell ref="G144:G146"/>
    <mergeCell ref="M144:M146"/>
    <mergeCell ref="I137:I138"/>
    <mergeCell ref="H150:H152"/>
    <mergeCell ref="I150:I152"/>
    <mergeCell ref="J150:J152"/>
    <mergeCell ref="J159:J161"/>
    <mergeCell ref="H156:H158"/>
    <mergeCell ref="I156:I158"/>
    <mergeCell ref="J156:J158"/>
    <mergeCell ref="K156:K158"/>
    <mergeCell ref="K153:K155"/>
    <mergeCell ref="D156:D158"/>
    <mergeCell ref="E156:E158"/>
    <mergeCell ref="G156:G158"/>
    <mergeCell ref="F156:F158"/>
    <mergeCell ref="H153:H155"/>
    <mergeCell ref="I153:I155"/>
    <mergeCell ref="J153:J155"/>
    <mergeCell ref="M150:M152"/>
    <mergeCell ref="L165:L167"/>
    <mergeCell ref="D162:D164"/>
    <mergeCell ref="E162:E164"/>
    <mergeCell ref="G162:G164"/>
    <mergeCell ref="F162:F164"/>
    <mergeCell ref="J165:J167"/>
    <mergeCell ref="M162:M164"/>
    <mergeCell ref="D165:D167"/>
    <mergeCell ref="E165:E167"/>
    <mergeCell ref="G165:G167"/>
    <mergeCell ref="H165:H167"/>
    <mergeCell ref="D159:D161"/>
    <mergeCell ref="E159:E161"/>
    <mergeCell ref="F165:F167"/>
    <mergeCell ref="M159:M161"/>
    <mergeCell ref="G159:G161"/>
    <mergeCell ref="F159:F161"/>
    <mergeCell ref="K159:K161"/>
    <mergeCell ref="N156:N158"/>
    <mergeCell ref="L156:L158"/>
    <mergeCell ref="L159:L161"/>
    <mergeCell ref="N165:N167"/>
    <mergeCell ref="I165:I167"/>
    <mergeCell ref="M177:M179"/>
    <mergeCell ref="N177:N179"/>
    <mergeCell ref="K168:K170"/>
    <mergeCell ref="G183:G185"/>
    <mergeCell ref="F183:F185"/>
    <mergeCell ref="J174:J176"/>
    <mergeCell ref="K174:K176"/>
    <mergeCell ref="J171:J173"/>
    <mergeCell ref="K171:K173"/>
    <mergeCell ref="H177:H179"/>
    <mergeCell ref="M168:M170"/>
    <mergeCell ref="N168:N170"/>
    <mergeCell ref="M174:M176"/>
    <mergeCell ref="N174:N176"/>
    <mergeCell ref="M171:M173"/>
    <mergeCell ref="N171:N173"/>
    <mergeCell ref="H168:H170"/>
    <mergeCell ref="I168:I170"/>
    <mergeCell ref="K165:K167"/>
    <mergeCell ref="M165:M167"/>
    <mergeCell ref="H159:H161"/>
    <mergeCell ref="I159:I161"/>
    <mergeCell ref="N162:N164"/>
    <mergeCell ref="H162:H164"/>
    <mergeCell ref="I162:I164"/>
    <mergeCell ref="J162:J164"/>
    <mergeCell ref="K162:K164"/>
    <mergeCell ref="H186:H188"/>
    <mergeCell ref="I186:I188"/>
    <mergeCell ref="J186:J188"/>
    <mergeCell ref="K186:K188"/>
    <mergeCell ref="L186:L188"/>
    <mergeCell ref="L183:L185"/>
    <mergeCell ref="D174:D176"/>
    <mergeCell ref="E174:E176"/>
    <mergeCell ref="G174:G176"/>
    <mergeCell ref="F174:F176"/>
    <mergeCell ref="D177:D179"/>
    <mergeCell ref="E177:E179"/>
    <mergeCell ref="G177:G179"/>
    <mergeCell ref="F177:F179"/>
    <mergeCell ref="H174:H176"/>
    <mergeCell ref="M183:M185"/>
    <mergeCell ref="N183:N185"/>
    <mergeCell ref="D171:D173"/>
    <mergeCell ref="E171:E173"/>
    <mergeCell ref="G171:G173"/>
    <mergeCell ref="F171:F173"/>
    <mergeCell ref="D168:D170"/>
    <mergeCell ref="E168:E170"/>
    <mergeCell ref="G168:G170"/>
    <mergeCell ref="F168:F170"/>
    <mergeCell ref="J168:J170"/>
    <mergeCell ref="J180:J182"/>
    <mergeCell ref="K180:K182"/>
    <mergeCell ref="J183:J185"/>
    <mergeCell ref="K183:K185"/>
    <mergeCell ref="I174:I176"/>
    <mergeCell ref="I171:I173"/>
    <mergeCell ref="J177:J179"/>
    <mergeCell ref="K177:K179"/>
    <mergeCell ref="I177:I179"/>
    <mergeCell ref="D180:D182"/>
    <mergeCell ref="E180:E182"/>
    <mergeCell ref="G180:G182"/>
    <mergeCell ref="F180:F182"/>
    <mergeCell ref="H180:H182"/>
    <mergeCell ref="I180:I182"/>
    <mergeCell ref="H183:H185"/>
    <mergeCell ref="I183:I185"/>
    <mergeCell ref="D183:D185"/>
    <mergeCell ref="E183:E185"/>
    <mergeCell ref="H171:H173"/>
    <mergeCell ref="D189:D191"/>
    <mergeCell ref="E189:E191"/>
    <mergeCell ref="G189:G191"/>
    <mergeCell ref="F189:F191"/>
    <mergeCell ref="K189:K191"/>
    <mergeCell ref="M189:M191"/>
    <mergeCell ref="N189:N191"/>
    <mergeCell ref="L189:L191"/>
    <mergeCell ref="H189:H191"/>
    <mergeCell ref="I189:I191"/>
    <mergeCell ref="M195:M197"/>
    <mergeCell ref="N195:N197"/>
    <mergeCell ref="C186:C188"/>
    <mergeCell ref="D186:D188"/>
    <mergeCell ref="E186:E188"/>
    <mergeCell ref="G186:G188"/>
    <mergeCell ref="F186:F188"/>
    <mergeCell ref="I195:I197"/>
    <mergeCell ref="J195:J197"/>
    <mergeCell ref="J189:J191"/>
    <mergeCell ref="M192:M194"/>
    <mergeCell ref="N192:N194"/>
    <mergeCell ref="D195:D197"/>
    <mergeCell ref="E195:E197"/>
    <mergeCell ref="G195:G197"/>
    <mergeCell ref="H195:H197"/>
    <mergeCell ref="F195:F197"/>
    <mergeCell ref="L192:L194"/>
    <mergeCell ref="H192:H194"/>
    <mergeCell ref="I192:I194"/>
    <mergeCell ref="M186:M188"/>
    <mergeCell ref="N186:N188"/>
    <mergeCell ref="J192:J194"/>
    <mergeCell ref="K192:K194"/>
    <mergeCell ref="C192:C194"/>
    <mergeCell ref="D192:D194"/>
    <mergeCell ref="E192:E194"/>
    <mergeCell ref="G192:G194"/>
    <mergeCell ref="F192:F194"/>
    <mergeCell ref="K195:K197"/>
    <mergeCell ref="D201:D203"/>
    <mergeCell ref="E201:E203"/>
    <mergeCell ref="G201:G203"/>
    <mergeCell ref="H201:H203"/>
    <mergeCell ref="F201:F203"/>
    <mergeCell ref="L195:L197"/>
    <mergeCell ref="D198:D200"/>
    <mergeCell ref="E198:E200"/>
    <mergeCell ref="G198:G200"/>
    <mergeCell ref="J198:J200"/>
    <mergeCell ref="K201:K203"/>
    <mergeCell ref="G207:G209"/>
    <mergeCell ref="H207:H209"/>
    <mergeCell ref="N207:N209"/>
    <mergeCell ref="N204:N206"/>
    <mergeCell ref="H204:H206"/>
    <mergeCell ref="I204:I206"/>
    <mergeCell ref="J204:J206"/>
    <mergeCell ref="N210:N212"/>
    <mergeCell ref="G219:G221"/>
    <mergeCell ref="H219:H221"/>
    <mergeCell ref="K219:K221"/>
    <mergeCell ref="M219:M221"/>
    <mergeCell ref="N219:N221"/>
    <mergeCell ref="N216:N218"/>
    <mergeCell ref="K216:K218"/>
    <mergeCell ref="M198:M200"/>
    <mergeCell ref="I207:I209"/>
    <mergeCell ref="J207:J209"/>
    <mergeCell ref="I201:I203"/>
    <mergeCell ref="J201:J203"/>
    <mergeCell ref="M204:M206"/>
    <mergeCell ref="I198:I200"/>
    <mergeCell ref="K207:K209"/>
    <mergeCell ref="M207:M209"/>
    <mergeCell ref="K204:K206"/>
    <mergeCell ref="N198:N200"/>
    <mergeCell ref="K198:K200"/>
    <mergeCell ref="H198:H200"/>
    <mergeCell ref="G228:G230"/>
    <mergeCell ref="H228:H230"/>
    <mergeCell ref="E213:E215"/>
    <mergeCell ref="I228:I230"/>
    <mergeCell ref="J228:J230"/>
    <mergeCell ref="L228:L230"/>
    <mergeCell ref="N213:N215"/>
    <mergeCell ref="L213:L215"/>
    <mergeCell ref="J213:J215"/>
    <mergeCell ref="I219:I221"/>
    <mergeCell ref="M216:M218"/>
    <mergeCell ref="H210:H212"/>
    <mergeCell ref="I210:I212"/>
    <mergeCell ref="J210:J212"/>
    <mergeCell ref="K210:K212"/>
    <mergeCell ref="M210:M212"/>
    <mergeCell ref="L216:L218"/>
    <mergeCell ref="J216:J218"/>
    <mergeCell ref="H222:H224"/>
    <mergeCell ref="D225:D227"/>
    <mergeCell ref="E225:E227"/>
    <mergeCell ref="G225:G227"/>
    <mergeCell ref="H225:H227"/>
    <mergeCell ref="F225:F227"/>
    <mergeCell ref="D219:D221"/>
    <mergeCell ref="G213:G215"/>
    <mergeCell ref="H213:H215"/>
    <mergeCell ref="I213:I215"/>
    <mergeCell ref="K213:K215"/>
    <mergeCell ref="M213:M215"/>
    <mergeCell ref="D207:D209"/>
    <mergeCell ref="E207:E209"/>
    <mergeCell ref="J231:J233"/>
    <mergeCell ref="N225:N227"/>
    <mergeCell ref="J219:J221"/>
    <mergeCell ref="D216:D218"/>
    <mergeCell ref="E216:E218"/>
    <mergeCell ref="G216:G218"/>
    <mergeCell ref="H216:H218"/>
    <mergeCell ref="I216:I218"/>
    <mergeCell ref="D231:D233"/>
    <mergeCell ref="N222:N224"/>
    <mergeCell ref="G231:G233"/>
    <mergeCell ref="H231:H233"/>
    <mergeCell ref="K231:K233"/>
    <mergeCell ref="M231:M233"/>
    <mergeCell ref="N231:N233"/>
    <mergeCell ref="N228:N230"/>
    <mergeCell ref="K228:K230"/>
    <mergeCell ref="D228:D230"/>
    <mergeCell ref="E228:E230"/>
    <mergeCell ref="N234:N236"/>
    <mergeCell ref="O243:O245"/>
    <mergeCell ref="N237:N239"/>
    <mergeCell ref="L240:L242"/>
    <mergeCell ref="I225:I227"/>
    <mergeCell ref="J225:J227"/>
    <mergeCell ref="I231:I233"/>
    <mergeCell ref="M228:M230"/>
    <mergeCell ref="K225:K227"/>
    <mergeCell ref="O228:O230"/>
    <mergeCell ref="E231:E233"/>
    <mergeCell ref="E240:E242"/>
    <mergeCell ref="G240:G242"/>
    <mergeCell ref="H240:H242"/>
    <mergeCell ref="D204:D206"/>
    <mergeCell ref="E204:E206"/>
    <mergeCell ref="F204:F206"/>
    <mergeCell ref="F207:F209"/>
    <mergeCell ref="E219:E221"/>
    <mergeCell ref="G204:G206"/>
    <mergeCell ref="D210:D212"/>
    <mergeCell ref="E210:E212"/>
    <mergeCell ref="G210:G212"/>
    <mergeCell ref="D213:D215"/>
    <mergeCell ref="I222:I224"/>
    <mergeCell ref="J222:J224"/>
    <mergeCell ref="K222:K224"/>
    <mergeCell ref="D222:D224"/>
    <mergeCell ref="E222:E224"/>
    <mergeCell ref="G222:G224"/>
    <mergeCell ref="M225:M227"/>
    <mergeCell ref="M222:M224"/>
    <mergeCell ref="J240:J242"/>
    <mergeCell ref="K240:K242"/>
    <mergeCell ref="F237:F239"/>
    <mergeCell ref="J237:J239"/>
    <mergeCell ref="D234:D236"/>
    <mergeCell ref="E234:E236"/>
    <mergeCell ref="G234:G236"/>
    <mergeCell ref="H234:H236"/>
    <mergeCell ref="I234:I236"/>
    <mergeCell ref="J234:J236"/>
    <mergeCell ref="M234:M236"/>
    <mergeCell ref="K237:K239"/>
    <mergeCell ref="M237:M239"/>
    <mergeCell ref="L237:L239"/>
    <mergeCell ref="K234:K236"/>
    <mergeCell ref="D237:D239"/>
    <mergeCell ref="E237:E239"/>
    <mergeCell ref="G237:G239"/>
    <mergeCell ref="H237:H239"/>
    <mergeCell ref="I237:I239"/>
    <mergeCell ref="D240:D242"/>
    <mergeCell ref="I240:I242"/>
    <mergeCell ref="F234:F236"/>
    <mergeCell ref="M240:M242"/>
    <mergeCell ref="M258:M259"/>
    <mergeCell ref="N258:N259"/>
    <mergeCell ref="L258:L259"/>
    <mergeCell ref="L260:L261"/>
    <mergeCell ref="N243:N245"/>
    <mergeCell ref="J243:J245"/>
    <mergeCell ref="G243:G245"/>
    <mergeCell ref="H243:H245"/>
    <mergeCell ref="I256:I257"/>
    <mergeCell ref="N256:N257"/>
    <mergeCell ref="D258:D259"/>
    <mergeCell ref="E258:E259"/>
    <mergeCell ref="D243:D245"/>
    <mergeCell ref="E243:E245"/>
    <mergeCell ref="G258:G259"/>
    <mergeCell ref="J256:J257"/>
    <mergeCell ref="K256:K257"/>
    <mergeCell ref="M256:M257"/>
    <mergeCell ref="I243:I245"/>
    <mergeCell ref="K243:K245"/>
    <mergeCell ref="M243:M245"/>
    <mergeCell ref="L243:L245"/>
    <mergeCell ref="O256:O257"/>
    <mergeCell ref="O258:O259"/>
    <mergeCell ref="D296:D297"/>
    <mergeCell ref="E296:E297"/>
    <mergeCell ref="G296:G297"/>
    <mergeCell ref="H296:H297"/>
    <mergeCell ref="H256:H257"/>
    <mergeCell ref="L256:L257"/>
    <mergeCell ref="H258:H259"/>
    <mergeCell ref="I258:I259"/>
    <mergeCell ref="J258:J259"/>
    <mergeCell ref="L294:L295"/>
    <mergeCell ref="N260:N261"/>
    <mergeCell ref="K260:K261"/>
    <mergeCell ref="M260:M261"/>
    <mergeCell ref="J260:J261"/>
    <mergeCell ref="K294:K295"/>
    <mergeCell ref="M294:M295"/>
    <mergeCell ref="N294:N295"/>
    <mergeCell ref="K296:K297"/>
    <mergeCell ref="M296:M297"/>
    <mergeCell ref="I294:I295"/>
    <mergeCell ref="J294:J295"/>
    <mergeCell ref="G294:G295"/>
    <mergeCell ref="H294:H295"/>
    <mergeCell ref="D294:D295"/>
    <mergeCell ref="E294:E295"/>
    <mergeCell ref="D260:D261"/>
    <mergeCell ref="D256:D257"/>
    <mergeCell ref="E256:E257"/>
    <mergeCell ref="G256:G257"/>
    <mergeCell ref="K258:K259"/>
    <mergeCell ref="I298:I299"/>
    <mergeCell ref="J298:J299"/>
    <mergeCell ref="D298:D299"/>
    <mergeCell ref="E298:E299"/>
    <mergeCell ref="G298:G299"/>
    <mergeCell ref="H298:H299"/>
    <mergeCell ref="F298:F299"/>
    <mergeCell ref="J304:J305"/>
    <mergeCell ref="K298:K299"/>
    <mergeCell ref="E260:E261"/>
    <mergeCell ref="I296:I297"/>
    <mergeCell ref="L296:L297"/>
    <mergeCell ref="L298:L299"/>
    <mergeCell ref="F260:F261"/>
    <mergeCell ref="F294:F295"/>
    <mergeCell ref="J296:J297"/>
    <mergeCell ref="F296:F297"/>
    <mergeCell ref="G260:G261"/>
    <mergeCell ref="H260:H261"/>
    <mergeCell ref="I260:I261"/>
    <mergeCell ref="D302:D303"/>
    <mergeCell ref="E302:E303"/>
    <mergeCell ref="D300:D301"/>
    <mergeCell ref="K300:K301"/>
    <mergeCell ref="L300:L301"/>
    <mergeCell ref="L302:L303"/>
    <mergeCell ref="K302:K303"/>
    <mergeCell ref="G302:G303"/>
    <mergeCell ref="H302:H303"/>
    <mergeCell ref="I302:I303"/>
    <mergeCell ref="J302:J303"/>
    <mergeCell ref="F300:F301"/>
    <mergeCell ref="E300:E301"/>
    <mergeCell ref="G300:G301"/>
    <mergeCell ref="H300:H301"/>
    <mergeCell ref="I300:I301"/>
    <mergeCell ref="H304:H305"/>
    <mergeCell ref="I304:I305"/>
    <mergeCell ref="M300:M301"/>
    <mergeCell ref="M302:M303"/>
    <mergeCell ref="F302:F303"/>
    <mergeCell ref="J300:J301"/>
    <mergeCell ref="N302:N303"/>
    <mergeCell ref="N308:N309"/>
    <mergeCell ref="E308:E309"/>
    <mergeCell ref="G308:G309"/>
    <mergeCell ref="D306:D307"/>
    <mergeCell ref="E306:E307"/>
    <mergeCell ref="G306:G307"/>
    <mergeCell ref="K306:K307"/>
    <mergeCell ref="M306:M307"/>
    <mergeCell ref="H308:H309"/>
    <mergeCell ref="I308:I309"/>
    <mergeCell ref="J308:J309"/>
    <mergeCell ref="K308:K309"/>
    <mergeCell ref="K304:K305"/>
    <mergeCell ref="H306:H307"/>
    <mergeCell ref="O304:O305"/>
    <mergeCell ref="O306:O307"/>
    <mergeCell ref="L306:L307"/>
    <mergeCell ref="N304:N305"/>
    <mergeCell ref="N306:N307"/>
    <mergeCell ref="I306:I307"/>
    <mergeCell ref="J306:J307"/>
    <mergeCell ref="D316:D317"/>
    <mergeCell ref="E316:E317"/>
    <mergeCell ref="G316:G317"/>
    <mergeCell ref="H316:H317"/>
    <mergeCell ref="F316:F317"/>
    <mergeCell ref="K312:K313"/>
    <mergeCell ref="D308:D309"/>
    <mergeCell ref="D314:D315"/>
    <mergeCell ref="K314:K315"/>
    <mergeCell ref="N312:N313"/>
    <mergeCell ref="E314:E315"/>
    <mergeCell ref="K310:K311"/>
    <mergeCell ref="M310:M311"/>
    <mergeCell ref="M308:M309"/>
    <mergeCell ref="L308:L309"/>
    <mergeCell ref="L310:L311"/>
    <mergeCell ref="O310:O311"/>
    <mergeCell ref="D304:D305"/>
    <mergeCell ref="E304:E305"/>
    <mergeCell ref="G304:G305"/>
    <mergeCell ref="D320:D321"/>
    <mergeCell ref="E320:E321"/>
    <mergeCell ref="G320:G321"/>
    <mergeCell ref="N310:N311"/>
    <mergeCell ref="I310:I311"/>
    <mergeCell ref="J310:J311"/>
    <mergeCell ref="J314:J315"/>
    <mergeCell ref="D312:D313"/>
    <mergeCell ref="E312:E313"/>
    <mergeCell ref="J320:J321"/>
    <mergeCell ref="M320:M321"/>
    <mergeCell ref="L320:L321"/>
    <mergeCell ref="M314:M315"/>
    <mergeCell ref="N314:N315"/>
    <mergeCell ref="K318:K319"/>
    <mergeCell ref="M318:M319"/>
    <mergeCell ref="N318:N319"/>
    <mergeCell ref="N316:N317"/>
    <mergeCell ref="M312:M313"/>
    <mergeCell ref="D310:D311"/>
    <mergeCell ref="E310:E311"/>
    <mergeCell ref="G310:G311"/>
    <mergeCell ref="H310:H311"/>
    <mergeCell ref="K320:K321"/>
    <mergeCell ref="N320:N321"/>
    <mergeCell ref="K316:K317"/>
    <mergeCell ref="I318:I319"/>
    <mergeCell ref="J318:J319"/>
    <mergeCell ref="I316:I317"/>
    <mergeCell ref="J316:J317"/>
    <mergeCell ref="F318:F319"/>
    <mergeCell ref="G318:G319"/>
    <mergeCell ref="H318:H319"/>
    <mergeCell ref="I312:I313"/>
    <mergeCell ref="O316:O317"/>
    <mergeCell ref="O312:O313"/>
    <mergeCell ref="O314:O315"/>
    <mergeCell ref="J312:J313"/>
    <mergeCell ref="F314:F315"/>
    <mergeCell ref="M316:M317"/>
    <mergeCell ref="G314:G315"/>
    <mergeCell ref="H314:H315"/>
    <mergeCell ref="I314:I315"/>
    <mergeCell ref="I320:I321"/>
    <mergeCell ref="O324:O325"/>
    <mergeCell ref="K322:K323"/>
    <mergeCell ref="M322:M323"/>
    <mergeCell ref="N322:N323"/>
    <mergeCell ref="M324:M325"/>
    <mergeCell ref="I322:I323"/>
    <mergeCell ref="J322:J323"/>
    <mergeCell ref="L312:L313"/>
    <mergeCell ref="L314:L315"/>
    <mergeCell ref="H324:H325"/>
    <mergeCell ref="I324:I325"/>
    <mergeCell ref="J324:J325"/>
    <mergeCell ref="D322:D323"/>
    <mergeCell ref="E322:E323"/>
    <mergeCell ref="G322:G323"/>
    <mergeCell ref="H322:H323"/>
    <mergeCell ref="F312:F313"/>
    <mergeCell ref="H320:H321"/>
    <mergeCell ref="H312:H313"/>
    <mergeCell ref="E318:E319"/>
    <mergeCell ref="G312:G313"/>
    <mergeCell ref="D318:D319"/>
    <mergeCell ref="L322:L323"/>
    <mergeCell ref="I326:I327"/>
    <mergeCell ref="J326:J327"/>
    <mergeCell ref="M334:M335"/>
    <mergeCell ref="I334:I335"/>
    <mergeCell ref="J334:J335"/>
    <mergeCell ref="I332:I333"/>
    <mergeCell ref="J332:J333"/>
    <mergeCell ref="K332:K333"/>
    <mergeCell ref="I328:I329"/>
    <mergeCell ref="L334:L335"/>
    <mergeCell ref="L330:L331"/>
    <mergeCell ref="L332:L333"/>
    <mergeCell ref="M330:M331"/>
    <mergeCell ref="D332:D333"/>
    <mergeCell ref="D324:D325"/>
    <mergeCell ref="E324:E325"/>
    <mergeCell ref="G324:G325"/>
    <mergeCell ref="E332:E333"/>
    <mergeCell ref="G332:G333"/>
    <mergeCell ref="D328:D329"/>
    <mergeCell ref="E328:E329"/>
    <mergeCell ref="D326:D327"/>
    <mergeCell ref="E326:E327"/>
    <mergeCell ref="F326:F327"/>
    <mergeCell ref="E330:E331"/>
    <mergeCell ref="G330:G331"/>
    <mergeCell ref="H332:H333"/>
    <mergeCell ref="G326:G327"/>
    <mergeCell ref="H326:H327"/>
    <mergeCell ref="H328:H329"/>
    <mergeCell ref="G328:G329"/>
    <mergeCell ref="H330:H331"/>
    <mergeCell ref="O330:O331"/>
    <mergeCell ref="J328:J329"/>
    <mergeCell ref="K328:K329"/>
    <mergeCell ref="K324:K325"/>
    <mergeCell ref="L326:L327"/>
    <mergeCell ref="L324:L325"/>
    <mergeCell ref="K326:K327"/>
    <mergeCell ref="E336:E337"/>
    <mergeCell ref="G336:G337"/>
    <mergeCell ref="H336:H337"/>
    <mergeCell ref="I336:I337"/>
    <mergeCell ref="K336:K337"/>
    <mergeCell ref="K330:K331"/>
    <mergeCell ref="D334:D335"/>
    <mergeCell ref="E334:E335"/>
    <mergeCell ref="F334:F335"/>
    <mergeCell ref="O332:O333"/>
    <mergeCell ref="L336:L337"/>
    <mergeCell ref="N328:N329"/>
    <mergeCell ref="M332:M333"/>
    <mergeCell ref="L328:L329"/>
    <mergeCell ref="M328:M329"/>
    <mergeCell ref="O328:O329"/>
    <mergeCell ref="G334:G335"/>
    <mergeCell ref="H334:H335"/>
    <mergeCell ref="I330:I331"/>
    <mergeCell ref="J330:J331"/>
    <mergeCell ref="F330:F331"/>
    <mergeCell ref="F332:F333"/>
    <mergeCell ref="K334:K335"/>
    <mergeCell ref="D336:D337"/>
    <mergeCell ref="F336:F337"/>
    <mergeCell ref="D330:D331"/>
    <mergeCell ref="F328:F329"/>
    <mergeCell ref="D346:D347"/>
    <mergeCell ref="E346:E347"/>
    <mergeCell ref="G346:G347"/>
    <mergeCell ref="D338:D339"/>
    <mergeCell ref="E338:E339"/>
    <mergeCell ref="G338:G339"/>
    <mergeCell ref="H338:H339"/>
    <mergeCell ref="I338:I339"/>
    <mergeCell ref="N336:N337"/>
    <mergeCell ref="N338:N339"/>
    <mergeCell ref="M340:M341"/>
    <mergeCell ref="M338:M339"/>
    <mergeCell ref="J338:J339"/>
    <mergeCell ref="L342:L343"/>
    <mergeCell ref="M336:M337"/>
    <mergeCell ref="J336:J337"/>
    <mergeCell ref="K342:K343"/>
    <mergeCell ref="M342:M343"/>
    <mergeCell ref="D342:D343"/>
    <mergeCell ref="E342:E343"/>
    <mergeCell ref="G342:G343"/>
    <mergeCell ref="L338:L339"/>
    <mergeCell ref="L340:L341"/>
    <mergeCell ref="N342:N343"/>
    <mergeCell ref="N340:N341"/>
    <mergeCell ref="K340:K341"/>
    <mergeCell ref="F346:F347"/>
    <mergeCell ref="D344:D345"/>
    <mergeCell ref="E344:E345"/>
    <mergeCell ref="H342:H343"/>
    <mergeCell ref="D340:D341"/>
    <mergeCell ref="E340:E341"/>
    <mergeCell ref="F340:F341"/>
    <mergeCell ref="F342:F343"/>
    <mergeCell ref="H344:H345"/>
    <mergeCell ref="P348:P349"/>
    <mergeCell ref="P350:P351"/>
    <mergeCell ref="I342:I343"/>
    <mergeCell ref="J342:J343"/>
    <mergeCell ref="O342:O343"/>
    <mergeCell ref="L344:L345"/>
    <mergeCell ref="L346:L347"/>
    <mergeCell ref="L348:L349"/>
    <mergeCell ref="K346:K347"/>
    <mergeCell ref="M346:M347"/>
    <mergeCell ref="O344:O345"/>
    <mergeCell ref="O346:O347"/>
    <mergeCell ref="K350:K351"/>
    <mergeCell ref="M350:M351"/>
    <mergeCell ref="N350:N351"/>
    <mergeCell ref="O348:O349"/>
    <mergeCell ref="O350:O351"/>
    <mergeCell ref="N346:N347"/>
    <mergeCell ref="N344:N345"/>
    <mergeCell ref="M344:M345"/>
    <mergeCell ref="P344:P345"/>
    <mergeCell ref="P340:P341"/>
    <mergeCell ref="P342:P343"/>
    <mergeCell ref="F338:F339"/>
    <mergeCell ref="K338:K339"/>
    <mergeCell ref="I340:I341"/>
    <mergeCell ref="J340:J341"/>
    <mergeCell ref="K344:K345"/>
    <mergeCell ref="J344:J345"/>
    <mergeCell ref="F344:F345"/>
    <mergeCell ref="I344:I345"/>
    <mergeCell ref="G344:G345"/>
    <mergeCell ref="O356:O357"/>
    <mergeCell ref="H346:H347"/>
    <mergeCell ref="N348:N349"/>
    <mergeCell ref="K348:K349"/>
    <mergeCell ref="M348:M349"/>
    <mergeCell ref="I346:I347"/>
    <mergeCell ref="J346:J347"/>
    <mergeCell ref="I348:I349"/>
    <mergeCell ref="J348:J349"/>
    <mergeCell ref="H350:H351"/>
    <mergeCell ref="F354:F355"/>
    <mergeCell ref="I354:I355"/>
    <mergeCell ref="J354:J355"/>
    <mergeCell ref="O352:O353"/>
    <mergeCell ref="O354:O355"/>
    <mergeCell ref="N354:N355"/>
    <mergeCell ref="I352:I353"/>
    <mergeCell ref="J352:J353"/>
    <mergeCell ref="M352:M353"/>
    <mergeCell ref="N352:N353"/>
    <mergeCell ref="K352:K353"/>
    <mergeCell ref="G340:G341"/>
    <mergeCell ref="H340:H341"/>
    <mergeCell ref="D348:D349"/>
    <mergeCell ref="E348:E349"/>
    <mergeCell ref="G348:G349"/>
    <mergeCell ref="H348:H349"/>
    <mergeCell ref="F350:F351"/>
    <mergeCell ref="D350:D351"/>
    <mergeCell ref="E350:E351"/>
    <mergeCell ref="G350:G351"/>
    <mergeCell ref="F348:F349"/>
    <mergeCell ref="O358:O359"/>
    <mergeCell ref="P356:P357"/>
    <mergeCell ref="P358:P359"/>
    <mergeCell ref="M354:M355"/>
    <mergeCell ref="N356:N357"/>
    <mergeCell ref="P354:P355"/>
    <mergeCell ref="M358:M359"/>
    <mergeCell ref="D352:D353"/>
    <mergeCell ref="E352:E353"/>
    <mergeCell ref="I350:I351"/>
    <mergeCell ref="J350:J351"/>
    <mergeCell ref="L350:L351"/>
    <mergeCell ref="D354:D355"/>
    <mergeCell ref="E354:E355"/>
    <mergeCell ref="G354:G355"/>
    <mergeCell ref="H354:H355"/>
    <mergeCell ref="K354:K355"/>
    <mergeCell ref="G352:G353"/>
    <mergeCell ref="H352:H353"/>
    <mergeCell ref="K356:K357"/>
    <mergeCell ref="M356:M357"/>
    <mergeCell ref="J356:J357"/>
    <mergeCell ref="F352:F353"/>
    <mergeCell ref="N358:N359"/>
    <mergeCell ref="D358:D359"/>
    <mergeCell ref="E358:E359"/>
    <mergeCell ref="G358:G359"/>
    <mergeCell ref="H358:H359"/>
    <mergeCell ref="K358:K359"/>
    <mergeCell ref="J358:J359"/>
    <mergeCell ref="D356:D357"/>
    <mergeCell ref="E356:E357"/>
    <mergeCell ref="G356:G357"/>
    <mergeCell ref="I358:I359"/>
    <mergeCell ref="H356:H357"/>
    <mergeCell ref="I356:I357"/>
    <mergeCell ref="F356:F357"/>
    <mergeCell ref="F358:F359"/>
    <mergeCell ref="O366:O367"/>
    <mergeCell ref="L362:L363"/>
    <mergeCell ref="K362:K363"/>
    <mergeCell ref="M362:M363"/>
    <mergeCell ref="I362:I363"/>
    <mergeCell ref="J362:J363"/>
    <mergeCell ref="K364:K365"/>
    <mergeCell ref="N364:N365"/>
    <mergeCell ref="L366:L367"/>
    <mergeCell ref="D360:D361"/>
    <mergeCell ref="E360:E361"/>
    <mergeCell ref="G360:G361"/>
    <mergeCell ref="H360:H361"/>
    <mergeCell ref="E362:E363"/>
    <mergeCell ref="G362:G363"/>
    <mergeCell ref="H362:H363"/>
    <mergeCell ref="D362:D363"/>
    <mergeCell ref="M360:M361"/>
    <mergeCell ref="O364:O365"/>
    <mergeCell ref="I360:I361"/>
    <mergeCell ref="J360:J361"/>
    <mergeCell ref="F360:F361"/>
    <mergeCell ref="F362:F363"/>
    <mergeCell ref="N360:N361"/>
    <mergeCell ref="G370:G371"/>
    <mergeCell ref="H370:H371"/>
    <mergeCell ref="K360:K361"/>
    <mergeCell ref="L360:L361"/>
    <mergeCell ref="L364:L365"/>
    <mergeCell ref="P360:P361"/>
    <mergeCell ref="P362:P363"/>
    <mergeCell ref="N362:N363"/>
    <mergeCell ref="M364:M365"/>
    <mergeCell ref="O360:O361"/>
    <mergeCell ref="J364:J365"/>
    <mergeCell ref="F364:F365"/>
    <mergeCell ref="I370:I371"/>
    <mergeCell ref="J370:J371"/>
    <mergeCell ref="M368:M369"/>
    <mergeCell ref="D366:D367"/>
    <mergeCell ref="E366:E367"/>
    <mergeCell ref="G366:G367"/>
    <mergeCell ref="K372:K373"/>
    <mergeCell ref="H366:H367"/>
    <mergeCell ref="K366:K367"/>
    <mergeCell ref="I366:I367"/>
    <mergeCell ref="F370:F371"/>
    <mergeCell ref="E368:E369"/>
    <mergeCell ref="D364:D365"/>
    <mergeCell ref="E364:E365"/>
    <mergeCell ref="G364:G365"/>
    <mergeCell ref="H364:H365"/>
    <mergeCell ref="I364:I365"/>
    <mergeCell ref="O372:O373"/>
    <mergeCell ref="O374:O375"/>
    <mergeCell ref="P372:P373"/>
    <mergeCell ref="P374:P375"/>
    <mergeCell ref="M372:M373"/>
    <mergeCell ref="F372:F373"/>
    <mergeCell ref="F368:F369"/>
    <mergeCell ref="O368:O369"/>
    <mergeCell ref="O370:O371"/>
    <mergeCell ref="P368:P369"/>
    <mergeCell ref="J366:J367"/>
    <mergeCell ref="M366:M367"/>
    <mergeCell ref="N366:N367"/>
    <mergeCell ref="K370:K371"/>
    <mergeCell ref="M370:M371"/>
    <mergeCell ref="N370:N371"/>
    <mergeCell ref="D368:D369"/>
    <mergeCell ref="F374:F375"/>
    <mergeCell ref="D370:D371"/>
    <mergeCell ref="E370:E371"/>
    <mergeCell ref="G368:G369"/>
    <mergeCell ref="H368:H369"/>
    <mergeCell ref="L368:L369"/>
    <mergeCell ref="I374:I375"/>
    <mergeCell ref="J374:J375"/>
    <mergeCell ref="J372:J373"/>
    <mergeCell ref="K374:K375"/>
    <mergeCell ref="I368:I369"/>
    <mergeCell ref="J368:J369"/>
    <mergeCell ref="K382:K383"/>
    <mergeCell ref="D378:D379"/>
    <mergeCell ref="E378:E379"/>
    <mergeCell ref="G378:G379"/>
    <mergeCell ref="F378:F379"/>
    <mergeCell ref="E376:E377"/>
    <mergeCell ref="G376:G377"/>
    <mergeCell ref="H376:H377"/>
    <mergeCell ref="I376:I377"/>
    <mergeCell ref="F376:F377"/>
    <mergeCell ref="L370:L371"/>
    <mergeCell ref="G380:G381"/>
    <mergeCell ref="H380:H381"/>
    <mergeCell ref="H382:H383"/>
    <mergeCell ref="M374:M375"/>
    <mergeCell ref="N368:N369"/>
    <mergeCell ref="D374:D375"/>
    <mergeCell ref="E374:E375"/>
    <mergeCell ref="G374:G375"/>
    <mergeCell ref="H374:H375"/>
    <mergeCell ref="O380:O381"/>
    <mergeCell ref="O382:O383"/>
    <mergeCell ref="K380:K381"/>
    <mergeCell ref="M380:M381"/>
    <mergeCell ref="L380:L381"/>
    <mergeCell ref="N380:N381"/>
    <mergeCell ref="I372:I373"/>
    <mergeCell ref="H378:H379"/>
    <mergeCell ref="I378:I379"/>
    <mergeCell ref="D376:D377"/>
    <mergeCell ref="N374:N375"/>
    <mergeCell ref="N372:N373"/>
    <mergeCell ref="D372:D373"/>
    <mergeCell ref="E372:E373"/>
    <mergeCell ref="G372:G373"/>
    <mergeCell ref="H372:H373"/>
    <mergeCell ref="J376:J377"/>
    <mergeCell ref="N376:N377"/>
    <mergeCell ref="K376:K377"/>
    <mergeCell ref="M376:M377"/>
    <mergeCell ref="L376:L377"/>
    <mergeCell ref="L372:L373"/>
    <mergeCell ref="L374:L375"/>
    <mergeCell ref="K368:K369"/>
    <mergeCell ref="D380:D381"/>
    <mergeCell ref="E380:E381"/>
    <mergeCell ref="O376:O377"/>
    <mergeCell ref="O378:O379"/>
    <mergeCell ref="K378:K379"/>
    <mergeCell ref="M378:M379"/>
    <mergeCell ref="N378:N379"/>
    <mergeCell ref="J378:J379"/>
    <mergeCell ref="I380:I381"/>
    <mergeCell ref="J380:J381"/>
    <mergeCell ref="F380:F381"/>
    <mergeCell ref="F382:F383"/>
    <mergeCell ref="I382:I383"/>
    <mergeCell ref="J382:J383"/>
    <mergeCell ref="M382:M383"/>
    <mergeCell ref="N382:N383"/>
    <mergeCell ref="L382:L383"/>
    <mergeCell ref="D388:D389"/>
    <mergeCell ref="E388:E389"/>
    <mergeCell ref="G388:G389"/>
    <mergeCell ref="H388:H389"/>
    <mergeCell ref="F388:F389"/>
    <mergeCell ref="F386:F387"/>
    <mergeCell ref="D386:D387"/>
    <mergeCell ref="E386:E387"/>
    <mergeCell ref="G386:G387"/>
    <mergeCell ref="H386:H387"/>
    <mergeCell ref="K384:K385"/>
    <mergeCell ref="D384:D385"/>
    <mergeCell ref="J384:J385"/>
    <mergeCell ref="F384:F385"/>
    <mergeCell ref="D382:D383"/>
    <mergeCell ref="E382:E383"/>
    <mergeCell ref="G382:G383"/>
    <mergeCell ref="E384:E385"/>
    <mergeCell ref="G384:G385"/>
    <mergeCell ref="H384:H385"/>
    <mergeCell ref="I384:I385"/>
    <mergeCell ref="O384:O385"/>
    <mergeCell ref="O386:O387"/>
    <mergeCell ref="P384:P385"/>
    <mergeCell ref="P386:P387"/>
    <mergeCell ref="N386:N387"/>
    <mergeCell ref="N390:N391"/>
    <mergeCell ref="N384:N385"/>
    <mergeCell ref="K388:K389"/>
    <mergeCell ref="M388:M389"/>
    <mergeCell ref="L388:L389"/>
    <mergeCell ref="I388:I389"/>
    <mergeCell ref="J388:J389"/>
    <mergeCell ref="M384:M385"/>
    <mergeCell ref="K386:K387"/>
    <mergeCell ref="L386:L387"/>
    <mergeCell ref="I386:I387"/>
    <mergeCell ref="J386:J387"/>
    <mergeCell ref="K396:K397"/>
    <mergeCell ref="M396:M397"/>
    <mergeCell ref="L392:L393"/>
    <mergeCell ref="L394:L395"/>
    <mergeCell ref="L396:L397"/>
    <mergeCell ref="F390:F391"/>
    <mergeCell ref="O388:O389"/>
    <mergeCell ref="O390:O391"/>
    <mergeCell ref="I390:I391"/>
    <mergeCell ref="J390:J391"/>
    <mergeCell ref="L390:L391"/>
    <mergeCell ref="H390:H391"/>
    <mergeCell ref="K390:K391"/>
    <mergeCell ref="N388:N389"/>
    <mergeCell ref="P388:P389"/>
    <mergeCell ref="P390:P391"/>
    <mergeCell ref="M386:M387"/>
    <mergeCell ref="D390:D391"/>
    <mergeCell ref="E390:E391"/>
    <mergeCell ref="G390:G391"/>
    <mergeCell ref="N394:N395"/>
    <mergeCell ref="N392:N393"/>
    <mergeCell ref="K392:K393"/>
    <mergeCell ref="M392:M393"/>
    <mergeCell ref="K394:K395"/>
    <mergeCell ref="M394:M395"/>
    <mergeCell ref="M390:M391"/>
    <mergeCell ref="D396:D397"/>
    <mergeCell ref="E396:E397"/>
    <mergeCell ref="G396:G397"/>
    <mergeCell ref="H396:H397"/>
    <mergeCell ref="I396:I397"/>
    <mergeCell ref="J396:J397"/>
    <mergeCell ref="F396:F397"/>
    <mergeCell ref="D394:D395"/>
    <mergeCell ref="E394:E395"/>
    <mergeCell ref="G394:G395"/>
    <mergeCell ref="H394:H395"/>
    <mergeCell ref="I394:I395"/>
    <mergeCell ref="J394:J395"/>
    <mergeCell ref="D392:D393"/>
    <mergeCell ref="E392:E393"/>
    <mergeCell ref="G392:G393"/>
    <mergeCell ref="H392:H393"/>
    <mergeCell ref="I392:I393"/>
    <mergeCell ref="J392:J393"/>
    <mergeCell ref="F392:F393"/>
    <mergeCell ref="F394:F395"/>
    <mergeCell ref="N396:N397"/>
    <mergeCell ref="D400:D401"/>
    <mergeCell ref="E400:E401"/>
    <mergeCell ref="G400:G401"/>
    <mergeCell ref="H400:H401"/>
    <mergeCell ref="H398:H399"/>
    <mergeCell ref="K398:K399"/>
    <mergeCell ref="F398:F399"/>
    <mergeCell ref="O402:O403"/>
    <mergeCell ref="P400:P401"/>
    <mergeCell ref="P402:P403"/>
    <mergeCell ref="I402:I403"/>
    <mergeCell ref="J402:J403"/>
    <mergeCell ref="M402:M403"/>
    <mergeCell ref="N402:N403"/>
    <mergeCell ref="N400:N401"/>
    <mergeCell ref="L400:L401"/>
    <mergeCell ref="L402:L403"/>
    <mergeCell ref="E402:E403"/>
    <mergeCell ref="G402:G403"/>
    <mergeCell ref="H402:H403"/>
    <mergeCell ref="K402:K403"/>
    <mergeCell ref="O406:O407"/>
    <mergeCell ref="P404:P405"/>
    <mergeCell ref="P406:P407"/>
    <mergeCell ref="O412:O413"/>
    <mergeCell ref="O404:O405"/>
    <mergeCell ref="D398:D399"/>
    <mergeCell ref="E398:E399"/>
    <mergeCell ref="G398:G399"/>
    <mergeCell ref="D406:D407"/>
    <mergeCell ref="D404:D405"/>
    <mergeCell ref="P412:P413"/>
    <mergeCell ref="L412:L413"/>
    <mergeCell ref="O408:O409"/>
    <mergeCell ref="O410:O411"/>
    <mergeCell ref="N410:N411"/>
    <mergeCell ref="L410:L411"/>
    <mergeCell ref="M410:M411"/>
    <mergeCell ref="I398:I399"/>
    <mergeCell ref="J398:J399"/>
    <mergeCell ref="M398:M399"/>
    <mergeCell ref="N398:N399"/>
    <mergeCell ref="L398:L399"/>
    <mergeCell ref="F408:F409"/>
    <mergeCell ref="G404:G405"/>
    <mergeCell ref="F404:F405"/>
    <mergeCell ref="F406:F407"/>
    <mergeCell ref="O400:O401"/>
    <mergeCell ref="K400:K401"/>
    <mergeCell ref="M400:M401"/>
    <mergeCell ref="L406:L407"/>
    <mergeCell ref="F402:F403"/>
    <mergeCell ref="D402:D403"/>
    <mergeCell ref="N404:N405"/>
    <mergeCell ref="K404:K405"/>
    <mergeCell ref="M404:M405"/>
    <mergeCell ref="I400:I401"/>
    <mergeCell ref="J400:J401"/>
    <mergeCell ref="F400:F401"/>
    <mergeCell ref="L404:L405"/>
    <mergeCell ref="L408:L409"/>
    <mergeCell ref="N412:N413"/>
    <mergeCell ref="K412:K413"/>
    <mergeCell ref="M412:M413"/>
    <mergeCell ref="K406:K407"/>
    <mergeCell ref="M406:M407"/>
    <mergeCell ref="N406:N407"/>
    <mergeCell ref="K410:K411"/>
    <mergeCell ref="I404:I405"/>
    <mergeCell ref="J404:J405"/>
    <mergeCell ref="G406:G407"/>
    <mergeCell ref="H406:H407"/>
    <mergeCell ref="H408:H409"/>
    <mergeCell ref="J412:J413"/>
    <mergeCell ref="P414:P415"/>
    <mergeCell ref="I406:I407"/>
    <mergeCell ref="J406:J407"/>
    <mergeCell ref="N408:N409"/>
    <mergeCell ref="K408:K409"/>
    <mergeCell ref="M408:M409"/>
    <mergeCell ref="D418:D419"/>
    <mergeCell ref="E418:E419"/>
    <mergeCell ref="G418:G419"/>
    <mergeCell ref="H418:H419"/>
    <mergeCell ref="F418:F419"/>
    <mergeCell ref="H404:H405"/>
    <mergeCell ref="E406:E407"/>
    <mergeCell ref="F410:F411"/>
    <mergeCell ref="E404:E405"/>
    <mergeCell ref="D416:D417"/>
    <mergeCell ref="E410:E411"/>
    <mergeCell ref="G410:G411"/>
    <mergeCell ref="H410:H411"/>
    <mergeCell ref="D410:D411"/>
    <mergeCell ref="D414:D415"/>
    <mergeCell ref="E414:E415"/>
    <mergeCell ref="G414:G415"/>
    <mergeCell ref="D412:D413"/>
    <mergeCell ref="E412:E413"/>
    <mergeCell ref="I410:I411"/>
    <mergeCell ref="J410:J411"/>
    <mergeCell ref="I408:I409"/>
    <mergeCell ref="J408:J409"/>
    <mergeCell ref="D408:D409"/>
    <mergeCell ref="E408:E409"/>
    <mergeCell ref="G408:G409"/>
    <mergeCell ref="J416:J417"/>
    <mergeCell ref="F416:F417"/>
    <mergeCell ref="E416:E417"/>
    <mergeCell ref="G416:G417"/>
    <mergeCell ref="J414:J415"/>
    <mergeCell ref="M414:M415"/>
    <mergeCell ref="H414:H415"/>
    <mergeCell ref="K414:K415"/>
    <mergeCell ref="F412:F413"/>
    <mergeCell ref="N414:N415"/>
    <mergeCell ref="O414:O415"/>
    <mergeCell ref="H416:H417"/>
    <mergeCell ref="I416:I417"/>
    <mergeCell ref="I414:I415"/>
    <mergeCell ref="F414:F415"/>
    <mergeCell ref="G412:G413"/>
    <mergeCell ref="H412:H413"/>
    <mergeCell ref="I412:I413"/>
    <mergeCell ref="P428:P429"/>
    <mergeCell ref="P430:P431"/>
    <mergeCell ref="I422:I423"/>
    <mergeCell ref="J422:J423"/>
    <mergeCell ref="M422:M423"/>
    <mergeCell ref="N422:N423"/>
    <mergeCell ref="L428:L429"/>
    <mergeCell ref="L424:L425"/>
    <mergeCell ref="K426:K427"/>
    <mergeCell ref="M420:M421"/>
    <mergeCell ref="N418:N419"/>
    <mergeCell ref="N416:N417"/>
    <mergeCell ref="K416:K417"/>
    <mergeCell ref="M416:M417"/>
    <mergeCell ref="K418:K419"/>
    <mergeCell ref="M418:M419"/>
    <mergeCell ref="O418:O419"/>
    <mergeCell ref="P416:P417"/>
    <mergeCell ref="P418:P419"/>
    <mergeCell ref="N420:N421"/>
    <mergeCell ref="O420:O421"/>
    <mergeCell ref="O422:O423"/>
    <mergeCell ref="P420:P421"/>
    <mergeCell ref="P422:P423"/>
    <mergeCell ref="I426:I427"/>
    <mergeCell ref="J426:J427"/>
    <mergeCell ref="I418:I419"/>
    <mergeCell ref="J418:J419"/>
    <mergeCell ref="L420:L421"/>
    <mergeCell ref="L422:L423"/>
    <mergeCell ref="K422:K423"/>
    <mergeCell ref="O416:O417"/>
    <mergeCell ref="E432:E433"/>
    <mergeCell ref="E424:E425"/>
    <mergeCell ref="G424:G425"/>
    <mergeCell ref="F426:F427"/>
    <mergeCell ref="D426:D427"/>
    <mergeCell ref="N426:N427"/>
    <mergeCell ref="N424:N425"/>
    <mergeCell ref="K424:K425"/>
    <mergeCell ref="H430:H431"/>
    <mergeCell ref="N428:N429"/>
    <mergeCell ref="K428:K429"/>
    <mergeCell ref="M428:M429"/>
    <mergeCell ref="H424:H425"/>
    <mergeCell ref="I424:I425"/>
    <mergeCell ref="J424:J425"/>
    <mergeCell ref="D430:D431"/>
    <mergeCell ref="E430:E431"/>
    <mergeCell ref="I428:I429"/>
    <mergeCell ref="J428:J429"/>
    <mergeCell ref="E428:E429"/>
    <mergeCell ref="G428:G429"/>
    <mergeCell ref="F424:F425"/>
    <mergeCell ref="G426:G427"/>
    <mergeCell ref="H426:H427"/>
    <mergeCell ref="E426:E427"/>
    <mergeCell ref="D424:D425"/>
    <mergeCell ref="G430:G431"/>
    <mergeCell ref="D428:D429"/>
    <mergeCell ref="H428:H429"/>
    <mergeCell ref="F432:F433"/>
    <mergeCell ref="D434:D435"/>
    <mergeCell ref="E434:E435"/>
    <mergeCell ref="G434:G435"/>
    <mergeCell ref="H434:H435"/>
    <mergeCell ref="O428:O429"/>
    <mergeCell ref="I430:I431"/>
    <mergeCell ref="J430:J431"/>
    <mergeCell ref="K430:K431"/>
    <mergeCell ref="M430:M431"/>
    <mergeCell ref="N430:N431"/>
    <mergeCell ref="M426:M427"/>
    <mergeCell ref="I420:I421"/>
    <mergeCell ref="J420:J421"/>
    <mergeCell ref="F420:F421"/>
    <mergeCell ref="M424:M425"/>
    <mergeCell ref="L426:L427"/>
    <mergeCell ref="O424:O425"/>
    <mergeCell ref="O426:O427"/>
    <mergeCell ref="K420:K421"/>
    <mergeCell ref="D420:D421"/>
    <mergeCell ref="E420:E421"/>
    <mergeCell ref="G420:G421"/>
    <mergeCell ref="F422:F423"/>
    <mergeCell ref="H420:H421"/>
    <mergeCell ref="D422:D423"/>
    <mergeCell ref="E422:E423"/>
    <mergeCell ref="G422:G423"/>
    <mergeCell ref="H422:H423"/>
    <mergeCell ref="F430:F431"/>
    <mergeCell ref="F428:F429"/>
    <mergeCell ref="O430:O431"/>
    <mergeCell ref="D432:D433"/>
    <mergeCell ref="I438:I439"/>
    <mergeCell ref="J438:J439"/>
    <mergeCell ref="O432:O433"/>
    <mergeCell ref="O434:O435"/>
    <mergeCell ref="O438:O439"/>
    <mergeCell ref="G432:G433"/>
    <mergeCell ref="H432:H433"/>
    <mergeCell ref="I432:I433"/>
    <mergeCell ref="J432:J433"/>
    <mergeCell ref="M432:M433"/>
    <mergeCell ref="O447:O448"/>
    <mergeCell ref="N447:N448"/>
    <mergeCell ref="M447:M448"/>
    <mergeCell ref="O436:O437"/>
    <mergeCell ref="I434:I435"/>
    <mergeCell ref="J434:J435"/>
    <mergeCell ref="K434:K435"/>
    <mergeCell ref="M434:M435"/>
    <mergeCell ref="N436:N437"/>
    <mergeCell ref="K436:K437"/>
    <mergeCell ref="L436:L437"/>
    <mergeCell ref="N438:N439"/>
    <mergeCell ref="F434:F435"/>
    <mergeCell ref="N434:N435"/>
    <mergeCell ref="N432:N433"/>
    <mergeCell ref="K432:K433"/>
    <mergeCell ref="L434:L435"/>
    <mergeCell ref="F451:F452"/>
    <mergeCell ref="P436:P437"/>
    <mergeCell ref="P438:P439"/>
    <mergeCell ref="M436:M437"/>
    <mergeCell ref="D438:D439"/>
    <mergeCell ref="E438:E439"/>
    <mergeCell ref="G438:G439"/>
    <mergeCell ref="H438:H439"/>
    <mergeCell ref="F438:F439"/>
    <mergeCell ref="M438:M439"/>
    <mergeCell ref="P449:P450"/>
    <mergeCell ref="P451:P452"/>
    <mergeCell ref="K438:K439"/>
    <mergeCell ref="D436:D437"/>
    <mergeCell ref="E436:E437"/>
    <mergeCell ref="G436:G437"/>
    <mergeCell ref="H436:H437"/>
    <mergeCell ref="I436:I437"/>
    <mergeCell ref="J436:J437"/>
    <mergeCell ref="F436:F437"/>
    <mergeCell ref="L438:L439"/>
    <mergeCell ref="O449:O450"/>
    <mergeCell ref="O451:O452"/>
    <mergeCell ref="O440:O441"/>
    <mergeCell ref="N440:N441"/>
    <mergeCell ref="I447:I448"/>
    <mergeCell ref="N451:N452"/>
    <mergeCell ref="P440:P441"/>
    <mergeCell ref="D440:D441"/>
    <mergeCell ref="E440:E441"/>
    <mergeCell ref="G440:G441"/>
    <mergeCell ref="H440:H441"/>
    <mergeCell ref="J440:J441"/>
    <mergeCell ref="O457:O458"/>
    <mergeCell ref="D457:D458"/>
    <mergeCell ref="E457:E458"/>
    <mergeCell ref="H457:H458"/>
    <mergeCell ref="I457:I458"/>
    <mergeCell ref="K457:K458"/>
    <mergeCell ref="M457:M458"/>
    <mergeCell ref="N457:N458"/>
    <mergeCell ref="L457:L458"/>
    <mergeCell ref="N449:N450"/>
    <mergeCell ref="K449:K450"/>
    <mergeCell ref="M449:M450"/>
    <mergeCell ref="K440:K441"/>
    <mergeCell ref="M440:M441"/>
    <mergeCell ref="O455:O456"/>
    <mergeCell ref="L449:L450"/>
    <mergeCell ref="L451:L452"/>
    <mergeCell ref="M451:M452"/>
    <mergeCell ref="J451:J452"/>
    <mergeCell ref="D449:D450"/>
    <mergeCell ref="E449:E450"/>
    <mergeCell ref="G449:G450"/>
    <mergeCell ref="H449:H450"/>
    <mergeCell ref="I449:I450"/>
    <mergeCell ref="J449:J450"/>
    <mergeCell ref="F449:F450"/>
    <mergeCell ref="I451:I452"/>
    <mergeCell ref="D451:D452"/>
    <mergeCell ref="L447:L448"/>
    <mergeCell ref="L440:L441"/>
    <mergeCell ref="D447:D448"/>
    <mergeCell ref="F440:F441"/>
    <mergeCell ref="F447:F448"/>
    <mergeCell ref="K451:K452"/>
    <mergeCell ref="E451:E452"/>
    <mergeCell ref="G451:G452"/>
    <mergeCell ref="H451:H452"/>
    <mergeCell ref="G457:G458"/>
    <mergeCell ref="D455:D456"/>
    <mergeCell ref="E455:E456"/>
    <mergeCell ref="G455:G456"/>
    <mergeCell ref="E447:E448"/>
    <mergeCell ref="G447:G448"/>
    <mergeCell ref="H447:H448"/>
    <mergeCell ref="J447:J448"/>
    <mergeCell ref="K447:K448"/>
    <mergeCell ref="I440:I441"/>
    <mergeCell ref="L455:L456"/>
    <mergeCell ref="N455:N456"/>
    <mergeCell ref="E459:E460"/>
    <mergeCell ref="G459:G460"/>
    <mergeCell ref="H459:H460"/>
    <mergeCell ref="M455:M456"/>
    <mergeCell ref="J457:J458"/>
    <mergeCell ref="M459:M460"/>
    <mergeCell ref="H455:H456"/>
    <mergeCell ref="I455:I456"/>
    <mergeCell ref="J455:J456"/>
    <mergeCell ref="K455:K456"/>
    <mergeCell ref="I459:I460"/>
    <mergeCell ref="N461:N462"/>
    <mergeCell ref="N459:N460"/>
    <mergeCell ref="L461:L462"/>
    <mergeCell ref="L459:L460"/>
    <mergeCell ref="K459:K460"/>
    <mergeCell ref="G461:G462"/>
    <mergeCell ref="H461:H462"/>
    <mergeCell ref="I461:I462"/>
    <mergeCell ref="J461:J462"/>
    <mergeCell ref="N465:N466"/>
    <mergeCell ref="I467:I468"/>
    <mergeCell ref="J467:J468"/>
    <mergeCell ref="D469:D470"/>
    <mergeCell ref="E469:E470"/>
    <mergeCell ref="G469:G470"/>
    <mergeCell ref="H469:H470"/>
    <mergeCell ref="M463:M464"/>
    <mergeCell ref="D467:D468"/>
    <mergeCell ref="E467:E468"/>
    <mergeCell ref="G467:G468"/>
    <mergeCell ref="K469:K470"/>
    <mergeCell ref="H463:H464"/>
    <mergeCell ref="G463:G464"/>
    <mergeCell ref="M469:M470"/>
    <mergeCell ref="N469:N470"/>
    <mergeCell ref="O459:O460"/>
    <mergeCell ref="D459:D460"/>
    <mergeCell ref="L475:L476"/>
    <mergeCell ref="F463:F464"/>
    <mergeCell ref="F465:F466"/>
    <mergeCell ref="O469:O470"/>
    <mergeCell ref="O461:O462"/>
    <mergeCell ref="I463:I464"/>
    <mergeCell ref="L463:L464"/>
    <mergeCell ref="L465:L466"/>
    <mergeCell ref="K465:K466"/>
    <mergeCell ref="H467:H468"/>
    <mergeCell ref="J459:J460"/>
    <mergeCell ref="D461:D462"/>
    <mergeCell ref="O463:O464"/>
    <mergeCell ref="O465:O466"/>
    <mergeCell ref="K463:K464"/>
    <mergeCell ref="N463:N464"/>
    <mergeCell ref="E461:E462"/>
    <mergeCell ref="D463:D464"/>
    <mergeCell ref="E463:E464"/>
    <mergeCell ref="D465:D466"/>
    <mergeCell ref="E465:E466"/>
    <mergeCell ref="G465:G466"/>
    <mergeCell ref="H465:H466"/>
    <mergeCell ref="K461:K462"/>
    <mergeCell ref="M461:M462"/>
    <mergeCell ref="I465:I466"/>
    <mergeCell ref="J465:J466"/>
    <mergeCell ref="N467:N468"/>
    <mergeCell ref="K467:K468"/>
    <mergeCell ref="M467:M468"/>
    <mergeCell ref="L467:L468"/>
    <mergeCell ref="M465:M466"/>
    <mergeCell ref="H475:H476"/>
    <mergeCell ref="I475:I476"/>
    <mergeCell ref="G473:G474"/>
    <mergeCell ref="O475:O476"/>
    <mergeCell ref="O477:O478"/>
    <mergeCell ref="H477:H478"/>
    <mergeCell ref="F467:F468"/>
    <mergeCell ref="J475:J476"/>
    <mergeCell ref="E473:E474"/>
    <mergeCell ref="H473:H474"/>
    <mergeCell ref="I473:I474"/>
    <mergeCell ref="J473:J474"/>
    <mergeCell ref="J463:J464"/>
    <mergeCell ref="F469:F470"/>
    <mergeCell ref="F471:F472"/>
    <mergeCell ref="I469:I470"/>
    <mergeCell ref="J469:J470"/>
    <mergeCell ref="L469:L470"/>
    <mergeCell ref="L471:L472"/>
    <mergeCell ref="O471:O472"/>
    <mergeCell ref="K471:K472"/>
    <mergeCell ref="N471:N472"/>
    <mergeCell ref="M471:M472"/>
    <mergeCell ref="K475:K476"/>
    <mergeCell ref="M475:M476"/>
    <mergeCell ref="M473:M474"/>
    <mergeCell ref="N473:N474"/>
    <mergeCell ref="H471:H472"/>
    <mergeCell ref="I471:I472"/>
    <mergeCell ref="J471:J472"/>
    <mergeCell ref="K473:K474"/>
    <mergeCell ref="L473:L474"/>
    <mergeCell ref="G485:G486"/>
    <mergeCell ref="H485:H486"/>
    <mergeCell ref="F485:F486"/>
    <mergeCell ref="D479:D480"/>
    <mergeCell ref="E479:E480"/>
    <mergeCell ref="D481:D482"/>
    <mergeCell ref="E481:E482"/>
    <mergeCell ref="G481:G482"/>
    <mergeCell ref="H481:H482"/>
    <mergeCell ref="I485:I486"/>
    <mergeCell ref="J485:J486"/>
    <mergeCell ref="D471:D472"/>
    <mergeCell ref="E471:E472"/>
    <mergeCell ref="O467:O468"/>
    <mergeCell ref="G471:G472"/>
    <mergeCell ref="D477:D478"/>
    <mergeCell ref="E477:E478"/>
    <mergeCell ref="G477:G478"/>
    <mergeCell ref="D473:D474"/>
    <mergeCell ref="D475:D476"/>
    <mergeCell ref="E475:E476"/>
    <mergeCell ref="F473:F474"/>
    <mergeCell ref="F477:F478"/>
    <mergeCell ref="O473:O474"/>
    <mergeCell ref="K477:K478"/>
    <mergeCell ref="M477:M478"/>
    <mergeCell ref="N477:N478"/>
    <mergeCell ref="N475:N476"/>
    <mergeCell ref="I477:I478"/>
    <mergeCell ref="J477:J478"/>
    <mergeCell ref="G475:G476"/>
    <mergeCell ref="F475:F476"/>
    <mergeCell ref="I487:I488"/>
    <mergeCell ref="J487:J488"/>
    <mergeCell ref="N485:N486"/>
    <mergeCell ref="N483:N484"/>
    <mergeCell ref="K483:K484"/>
    <mergeCell ref="L487:L488"/>
    <mergeCell ref="N487:N488"/>
    <mergeCell ref="K487:K488"/>
    <mergeCell ref="G479:G480"/>
    <mergeCell ref="H479:H480"/>
    <mergeCell ref="N479:N480"/>
    <mergeCell ref="M483:M484"/>
    <mergeCell ref="D483:D484"/>
    <mergeCell ref="E483:E484"/>
    <mergeCell ref="G483:G484"/>
    <mergeCell ref="H483:H484"/>
    <mergeCell ref="D487:D488"/>
    <mergeCell ref="E487:E488"/>
    <mergeCell ref="I479:I480"/>
    <mergeCell ref="J479:J480"/>
    <mergeCell ref="F479:F480"/>
    <mergeCell ref="F481:F482"/>
    <mergeCell ref="I483:I484"/>
    <mergeCell ref="J483:J484"/>
    <mergeCell ref="F483:F484"/>
    <mergeCell ref="J481:J482"/>
    <mergeCell ref="K479:K480"/>
    <mergeCell ref="I481:I482"/>
    <mergeCell ref="K481:K482"/>
    <mergeCell ref="K485:K486"/>
    <mergeCell ref="D485:D486"/>
    <mergeCell ref="E485:E486"/>
    <mergeCell ref="F489:F490"/>
    <mergeCell ref="K489:K490"/>
    <mergeCell ref="N491:N492"/>
    <mergeCell ref="M489:M490"/>
    <mergeCell ref="N489:N490"/>
    <mergeCell ref="K491:K492"/>
    <mergeCell ref="M491:M492"/>
    <mergeCell ref="D491:D492"/>
    <mergeCell ref="E491:E492"/>
    <mergeCell ref="G491:G492"/>
    <mergeCell ref="H491:H492"/>
    <mergeCell ref="F491:F492"/>
    <mergeCell ref="G487:G488"/>
    <mergeCell ref="H487:H488"/>
    <mergeCell ref="F487:F488"/>
    <mergeCell ref="F497:F499"/>
    <mergeCell ref="D497:D499"/>
    <mergeCell ref="E497:E499"/>
    <mergeCell ref="G497:G499"/>
    <mergeCell ref="I491:I492"/>
    <mergeCell ref="J491:J492"/>
    <mergeCell ref="I489:I490"/>
    <mergeCell ref="J489:J490"/>
    <mergeCell ref="L489:L490"/>
    <mergeCell ref="M487:M488"/>
    <mergeCell ref="L491:L492"/>
    <mergeCell ref="N497:N499"/>
    <mergeCell ref="N495:N496"/>
    <mergeCell ref="N493:N494"/>
    <mergeCell ref="L497:L499"/>
    <mergeCell ref="M493:M494"/>
    <mergeCell ref="D489:D490"/>
    <mergeCell ref="E489:E490"/>
    <mergeCell ref="G489:G490"/>
    <mergeCell ref="H489:H490"/>
    <mergeCell ref="M495:M496"/>
    <mergeCell ref="O493:O494"/>
    <mergeCell ref="L506:L508"/>
    <mergeCell ref="K509:K511"/>
    <mergeCell ref="M509:M511"/>
    <mergeCell ref="L509:L511"/>
    <mergeCell ref="D493:D494"/>
    <mergeCell ref="E493:E494"/>
    <mergeCell ref="G493:G494"/>
    <mergeCell ref="H493:H494"/>
    <mergeCell ref="F493:F494"/>
    <mergeCell ref="L493:L494"/>
    <mergeCell ref="F495:F496"/>
    <mergeCell ref="K500:K502"/>
    <mergeCell ref="I497:I499"/>
    <mergeCell ref="I493:I494"/>
    <mergeCell ref="J493:J494"/>
    <mergeCell ref="K493:K494"/>
    <mergeCell ref="O495:O496"/>
    <mergeCell ref="O497:O499"/>
    <mergeCell ref="O500:O502"/>
    <mergeCell ref="L500:L502"/>
    <mergeCell ref="D495:D496"/>
    <mergeCell ref="E495:E496"/>
    <mergeCell ref="G495:G496"/>
    <mergeCell ref="H495:H496"/>
    <mergeCell ref="I495:I496"/>
    <mergeCell ref="J495:J496"/>
    <mergeCell ref="J497:J499"/>
    <mergeCell ref="K495:K496"/>
    <mergeCell ref="M500:M502"/>
    <mergeCell ref="D506:D508"/>
    <mergeCell ref="E506:E508"/>
    <mergeCell ref="G506:G508"/>
    <mergeCell ref="H506:H508"/>
    <mergeCell ref="I506:I508"/>
    <mergeCell ref="J506:J508"/>
    <mergeCell ref="K524:K525"/>
    <mergeCell ref="G503:G505"/>
    <mergeCell ref="H503:H505"/>
    <mergeCell ref="D509:D511"/>
    <mergeCell ref="E509:E511"/>
    <mergeCell ref="G509:G511"/>
    <mergeCell ref="H509:H511"/>
    <mergeCell ref="D500:D502"/>
    <mergeCell ref="E500:E502"/>
    <mergeCell ref="G500:G502"/>
    <mergeCell ref="H500:H502"/>
    <mergeCell ref="I500:I502"/>
    <mergeCell ref="J500:J502"/>
    <mergeCell ref="F500:F502"/>
    <mergeCell ref="I503:I505"/>
    <mergeCell ref="J515:J517"/>
    <mergeCell ref="D512:D514"/>
    <mergeCell ref="E512:E514"/>
    <mergeCell ref="G512:G514"/>
    <mergeCell ref="H512:H514"/>
    <mergeCell ref="I512:I514"/>
    <mergeCell ref="K503:K505"/>
    <mergeCell ref="K506:K508"/>
    <mergeCell ref="M506:M508"/>
    <mergeCell ref="O518:O520"/>
    <mergeCell ref="O521:O523"/>
    <mergeCell ref="G518:G520"/>
    <mergeCell ref="M518:M520"/>
    <mergeCell ref="J518:J520"/>
    <mergeCell ref="H521:H523"/>
    <mergeCell ref="H497:H499"/>
    <mergeCell ref="J503:J505"/>
    <mergeCell ref="D503:D505"/>
    <mergeCell ref="E503:E505"/>
    <mergeCell ref="F503:F505"/>
    <mergeCell ref="J524:J525"/>
    <mergeCell ref="M524:M525"/>
    <mergeCell ref="I524:I525"/>
    <mergeCell ref="F518:F520"/>
    <mergeCell ref="F506:F508"/>
    <mergeCell ref="F509:F511"/>
    <mergeCell ref="K497:K499"/>
    <mergeCell ref="M497:M499"/>
    <mergeCell ref="K518:K520"/>
    <mergeCell ref="N518:N520"/>
    <mergeCell ref="N515:N517"/>
    <mergeCell ref="N512:N514"/>
    <mergeCell ref="K521:K523"/>
    <mergeCell ref="M521:M523"/>
    <mergeCell ref="N521:N523"/>
    <mergeCell ref="N524:N525"/>
    <mergeCell ref="E521:E523"/>
    <mergeCell ref="G521:G523"/>
    <mergeCell ref="I521:I523"/>
    <mergeCell ref="F521:F523"/>
    <mergeCell ref="D526:D527"/>
    <mergeCell ref="E526:E527"/>
    <mergeCell ref="G526:G527"/>
    <mergeCell ref="H526:H527"/>
    <mergeCell ref="L526:L527"/>
    <mergeCell ref="D524:D525"/>
    <mergeCell ref="D521:D523"/>
    <mergeCell ref="K515:K517"/>
    <mergeCell ref="M515:M517"/>
    <mergeCell ref="D515:D517"/>
    <mergeCell ref="E515:E517"/>
    <mergeCell ref="G515:G517"/>
    <mergeCell ref="H515:H517"/>
    <mergeCell ref="H524:H525"/>
    <mergeCell ref="J521:J523"/>
    <mergeCell ref="I509:I511"/>
    <mergeCell ref="J509:J511"/>
    <mergeCell ref="D518:D520"/>
    <mergeCell ref="E518:E520"/>
    <mergeCell ref="H518:H520"/>
    <mergeCell ref="I518:I520"/>
    <mergeCell ref="K512:K514"/>
    <mergeCell ref="M512:M514"/>
    <mergeCell ref="J512:J514"/>
    <mergeCell ref="F512:F514"/>
    <mergeCell ref="F515:F517"/>
    <mergeCell ref="I515:I517"/>
    <mergeCell ref="I526:I527"/>
    <mergeCell ref="J526:J527"/>
    <mergeCell ref="K526:K527"/>
    <mergeCell ref="M526:M527"/>
    <mergeCell ref="G524:G525"/>
    <mergeCell ref="P534:P535"/>
    <mergeCell ref="K530:K531"/>
    <mergeCell ref="M530:M531"/>
    <mergeCell ref="N530:N531"/>
    <mergeCell ref="O530:O531"/>
    <mergeCell ref="O532:O533"/>
    <mergeCell ref="O534:O535"/>
    <mergeCell ref="N534:N535"/>
    <mergeCell ref="N532:N533"/>
    <mergeCell ref="H530:H531"/>
    <mergeCell ref="P530:P531"/>
    <mergeCell ref="L530:L531"/>
    <mergeCell ref="I530:I531"/>
    <mergeCell ref="J530:J531"/>
    <mergeCell ref="F530:F531"/>
    <mergeCell ref="E524:E525"/>
    <mergeCell ref="K534:K535"/>
    <mergeCell ref="M534:M535"/>
    <mergeCell ref="K532:K533"/>
    <mergeCell ref="M532:M533"/>
    <mergeCell ref="L532:L533"/>
    <mergeCell ref="L534:L535"/>
    <mergeCell ref="I534:I535"/>
    <mergeCell ref="J534:J535"/>
    <mergeCell ref="P524:P525"/>
    <mergeCell ref="O524:O525"/>
    <mergeCell ref="O526:O527"/>
    <mergeCell ref="F526:F527"/>
    <mergeCell ref="F524:F525"/>
    <mergeCell ref="J528:J529"/>
    <mergeCell ref="L528:L529"/>
    <mergeCell ref="D542:D543"/>
    <mergeCell ref="E542:E543"/>
    <mergeCell ref="G542:G543"/>
    <mergeCell ref="J536:J537"/>
    <mergeCell ref="F536:F537"/>
    <mergeCell ref="H538:H539"/>
    <mergeCell ref="E538:E539"/>
    <mergeCell ref="E536:E537"/>
    <mergeCell ref="D534:D535"/>
    <mergeCell ref="E534:E535"/>
    <mergeCell ref="G534:G535"/>
    <mergeCell ref="H534:H535"/>
    <mergeCell ref="D528:D529"/>
    <mergeCell ref="E528:E529"/>
    <mergeCell ref="G528:G529"/>
    <mergeCell ref="H528:H529"/>
    <mergeCell ref="M528:M529"/>
    <mergeCell ref="F542:F543"/>
    <mergeCell ref="F528:F529"/>
    <mergeCell ref="I542:I543"/>
    <mergeCell ref="J542:J543"/>
    <mergeCell ref="G536:G537"/>
    <mergeCell ref="H536:H537"/>
    <mergeCell ref="I532:I533"/>
    <mergeCell ref="J532:J533"/>
    <mergeCell ref="F532:F533"/>
    <mergeCell ref="F534:F535"/>
    <mergeCell ref="E532:E533"/>
    <mergeCell ref="G532:G533"/>
    <mergeCell ref="H532:H533"/>
    <mergeCell ref="K528:K529"/>
    <mergeCell ref="I528:I529"/>
    <mergeCell ref="O540:O541"/>
    <mergeCell ref="O536:O537"/>
    <mergeCell ref="O538:O539"/>
    <mergeCell ref="I538:I539"/>
    <mergeCell ref="K538:K539"/>
    <mergeCell ref="I536:I537"/>
    <mergeCell ref="N536:N537"/>
    <mergeCell ref="G540:G541"/>
    <mergeCell ref="E530:E531"/>
    <mergeCell ref="G530:G531"/>
    <mergeCell ref="J538:J539"/>
    <mergeCell ref="D530:D531"/>
    <mergeCell ref="D532:D533"/>
    <mergeCell ref="D536:D537"/>
    <mergeCell ref="D540:D541"/>
    <mergeCell ref="E540:E541"/>
    <mergeCell ref="F540:F541"/>
    <mergeCell ref="F538:F539"/>
    <mergeCell ref="D538:D539"/>
    <mergeCell ref="P544:P545"/>
    <mergeCell ref="N546:N548"/>
    <mergeCell ref="N544:N545"/>
    <mergeCell ref="K544:K545"/>
    <mergeCell ref="O544:O545"/>
    <mergeCell ref="O546:O548"/>
    <mergeCell ref="K546:K548"/>
    <mergeCell ref="M544:M545"/>
    <mergeCell ref="J546:J548"/>
    <mergeCell ref="D544:D545"/>
    <mergeCell ref="E544:E545"/>
    <mergeCell ref="F544:F545"/>
    <mergeCell ref="H546:H548"/>
    <mergeCell ref="G544:G545"/>
    <mergeCell ref="H544:H545"/>
    <mergeCell ref="I544:I545"/>
    <mergeCell ref="K536:K537"/>
    <mergeCell ref="G538:G539"/>
    <mergeCell ref="H542:H543"/>
    <mergeCell ref="H540:H541"/>
    <mergeCell ref="I540:I541"/>
    <mergeCell ref="J540:J541"/>
    <mergeCell ref="J544:J545"/>
    <mergeCell ref="P536:P537"/>
    <mergeCell ref="K542:K543"/>
    <mergeCell ref="M542:M543"/>
    <mergeCell ref="N542:N543"/>
    <mergeCell ref="N540:N541"/>
    <mergeCell ref="K540:K541"/>
    <mergeCell ref="M540:M541"/>
    <mergeCell ref="M538:M539"/>
    <mergeCell ref="M536:M537"/>
    <mergeCell ref="D551:D552"/>
    <mergeCell ref="E551:E552"/>
    <mergeCell ref="G551:G552"/>
    <mergeCell ref="H551:H552"/>
    <mergeCell ref="F546:F548"/>
    <mergeCell ref="I546:I548"/>
    <mergeCell ref="D546:D548"/>
    <mergeCell ref="E546:E548"/>
    <mergeCell ref="H549:H550"/>
    <mergeCell ref="I549:I550"/>
    <mergeCell ref="J549:J550"/>
    <mergeCell ref="K551:K552"/>
    <mergeCell ref="M551:M552"/>
    <mergeCell ref="L551:L552"/>
    <mergeCell ref="O551:O552"/>
    <mergeCell ref="N551:N552"/>
    <mergeCell ref="G546:G548"/>
    <mergeCell ref="I551:I552"/>
    <mergeCell ref="J551:J552"/>
    <mergeCell ref="D549:D550"/>
    <mergeCell ref="E549:E550"/>
    <mergeCell ref="G549:G550"/>
    <mergeCell ref="F551:F552"/>
    <mergeCell ref="F549:F550"/>
    <mergeCell ref="K549:K550"/>
    <mergeCell ref="M549:M550"/>
    <mergeCell ref="M546:M548"/>
    <mergeCell ref="L546:L548"/>
    <mergeCell ref="L549:L550"/>
    <mergeCell ref="K555:K556"/>
    <mergeCell ref="M555:M556"/>
    <mergeCell ref="N555:N556"/>
    <mergeCell ref="K559:K560"/>
    <mergeCell ref="H553:H554"/>
    <mergeCell ref="I553:I554"/>
    <mergeCell ref="J553:J554"/>
    <mergeCell ref="D555:D556"/>
    <mergeCell ref="E555:E556"/>
    <mergeCell ref="G555:G556"/>
    <mergeCell ref="H555:H556"/>
    <mergeCell ref="D553:D554"/>
    <mergeCell ref="E553:E554"/>
    <mergeCell ref="G553:G554"/>
    <mergeCell ref="M553:M554"/>
    <mergeCell ref="O553:O554"/>
    <mergeCell ref="O555:O556"/>
    <mergeCell ref="M559:M560"/>
    <mergeCell ref="N559:N560"/>
    <mergeCell ref="I557:I558"/>
    <mergeCell ref="J557:J558"/>
    <mergeCell ref="I555:I556"/>
    <mergeCell ref="J555:J556"/>
    <mergeCell ref="K553:K554"/>
    <mergeCell ref="H559:H560"/>
    <mergeCell ref="F553:F554"/>
    <mergeCell ref="L555:L556"/>
    <mergeCell ref="L557:L558"/>
    <mergeCell ref="J559:J560"/>
    <mergeCell ref="G559:G560"/>
    <mergeCell ref="I559:I560"/>
    <mergeCell ref="D557:D558"/>
    <mergeCell ref="E557:E558"/>
    <mergeCell ref="G557:G558"/>
    <mergeCell ref="H557:H558"/>
    <mergeCell ref="M561:M562"/>
    <mergeCell ref="O561:O562"/>
    <mergeCell ref="I561:I562"/>
    <mergeCell ref="J561:J562"/>
    <mergeCell ref="D559:D560"/>
    <mergeCell ref="E559:E560"/>
    <mergeCell ref="M565:M566"/>
    <mergeCell ref="K557:K558"/>
    <mergeCell ref="M557:M558"/>
    <mergeCell ref="O565:O566"/>
    <mergeCell ref="L561:L562"/>
    <mergeCell ref="O563:O564"/>
    <mergeCell ref="K565:K566"/>
    <mergeCell ref="N561:N562"/>
    <mergeCell ref="N557:N558"/>
    <mergeCell ref="K563:K564"/>
    <mergeCell ref="M563:M564"/>
    <mergeCell ref="N563:N564"/>
    <mergeCell ref="N565:N566"/>
    <mergeCell ref="J563:J564"/>
    <mergeCell ref="J565:J566"/>
    <mergeCell ref="D563:D564"/>
    <mergeCell ref="E563:E564"/>
    <mergeCell ref="G563:G564"/>
    <mergeCell ref="H563:H564"/>
    <mergeCell ref="F559:F560"/>
    <mergeCell ref="F563:F564"/>
    <mergeCell ref="D561:D562"/>
    <mergeCell ref="E561:E562"/>
    <mergeCell ref="G561:G562"/>
    <mergeCell ref="H561:H562"/>
    <mergeCell ref="I571:I572"/>
    <mergeCell ref="I563:I564"/>
    <mergeCell ref="F565:F566"/>
    <mergeCell ref="K561:K562"/>
    <mergeCell ref="F561:F562"/>
    <mergeCell ref="D565:D566"/>
    <mergeCell ref="E565:E566"/>
    <mergeCell ref="G565:G566"/>
    <mergeCell ref="H565:H566"/>
    <mergeCell ref="I565:I566"/>
    <mergeCell ref="E567:E568"/>
    <mergeCell ref="K567:K568"/>
    <mergeCell ref="I567:I568"/>
    <mergeCell ref="O577:O578"/>
    <mergeCell ref="O579:O580"/>
    <mergeCell ref="D569:D570"/>
    <mergeCell ref="E569:E570"/>
    <mergeCell ref="D575:D576"/>
    <mergeCell ref="E575:E576"/>
    <mergeCell ref="D573:D574"/>
    <mergeCell ref="E573:E574"/>
    <mergeCell ref="D571:D572"/>
    <mergeCell ref="E571:E572"/>
    <mergeCell ref="K577:K578"/>
    <mergeCell ref="M577:M578"/>
    <mergeCell ref="L577:L578"/>
    <mergeCell ref="F573:F574"/>
    <mergeCell ref="D579:D580"/>
    <mergeCell ref="N573:N574"/>
    <mergeCell ref="D567:D568"/>
    <mergeCell ref="G569:G570"/>
    <mergeCell ref="F575:F576"/>
    <mergeCell ref="G571:G572"/>
    <mergeCell ref="H571:H572"/>
    <mergeCell ref="F569:F570"/>
    <mergeCell ref="F571:F572"/>
    <mergeCell ref="F567:F568"/>
    <mergeCell ref="J567:J568"/>
    <mergeCell ref="N571:N572"/>
    <mergeCell ref="M567:M568"/>
    <mergeCell ref="N567:N568"/>
    <mergeCell ref="J573:J574"/>
    <mergeCell ref="N569:N570"/>
    <mergeCell ref="K569:K570"/>
    <mergeCell ref="M569:M570"/>
    <mergeCell ref="J569:J570"/>
    <mergeCell ref="D577:D578"/>
    <mergeCell ref="E577:E578"/>
    <mergeCell ref="G577:G578"/>
    <mergeCell ref="H577:H578"/>
    <mergeCell ref="I577:I578"/>
    <mergeCell ref="J577:J578"/>
    <mergeCell ref="F577:F578"/>
    <mergeCell ref="K573:K574"/>
    <mergeCell ref="M573:M574"/>
    <mergeCell ref="L573:L574"/>
    <mergeCell ref="L575:L576"/>
    <mergeCell ref="K575:K576"/>
    <mergeCell ref="M575:M576"/>
    <mergeCell ref="I575:I576"/>
    <mergeCell ref="J575:J576"/>
    <mergeCell ref="K571:K572"/>
    <mergeCell ref="M571:M572"/>
    <mergeCell ref="G573:G574"/>
    <mergeCell ref="G581:G582"/>
    <mergeCell ref="H581:H582"/>
    <mergeCell ref="I581:I582"/>
    <mergeCell ref="F579:F580"/>
    <mergeCell ref="E579:E580"/>
    <mergeCell ref="G579:G580"/>
    <mergeCell ref="H579:H580"/>
    <mergeCell ref="F581:F582"/>
    <mergeCell ref="F583:F584"/>
    <mergeCell ref="J581:J582"/>
    <mergeCell ref="G583:G584"/>
    <mergeCell ref="H583:H584"/>
    <mergeCell ref="I583:I584"/>
    <mergeCell ref="I579:I580"/>
    <mergeCell ref="G575:G576"/>
    <mergeCell ref="H575:H576"/>
    <mergeCell ref="G567:G568"/>
    <mergeCell ref="H567:H568"/>
    <mergeCell ref="I573:I574"/>
    <mergeCell ref="H569:H570"/>
    <mergeCell ref="I569:I570"/>
    <mergeCell ref="G585:G586"/>
    <mergeCell ref="H585:H586"/>
    <mergeCell ref="I585:I586"/>
    <mergeCell ref="L579:L580"/>
    <mergeCell ref="K579:K580"/>
    <mergeCell ref="M579:M580"/>
    <mergeCell ref="J579:J580"/>
    <mergeCell ref="E597:E598"/>
    <mergeCell ref="G597:G598"/>
    <mergeCell ref="H597:H598"/>
    <mergeCell ref="N597:N598"/>
    <mergeCell ref="D583:D584"/>
    <mergeCell ref="E583:E584"/>
    <mergeCell ref="D585:D586"/>
    <mergeCell ref="E585:E586"/>
    <mergeCell ref="D587:D588"/>
    <mergeCell ref="E587:E588"/>
    <mergeCell ref="N585:N586"/>
    <mergeCell ref="I591:I592"/>
    <mergeCell ref="J591:J592"/>
    <mergeCell ref="I589:I590"/>
    <mergeCell ref="J589:J590"/>
    <mergeCell ref="K587:K588"/>
    <mergeCell ref="E589:E590"/>
    <mergeCell ref="J583:J584"/>
    <mergeCell ref="K589:K590"/>
    <mergeCell ref="J585:J586"/>
    <mergeCell ref="D581:D582"/>
    <mergeCell ref="E581:E582"/>
    <mergeCell ref="K581:K582"/>
    <mergeCell ref="M581:M582"/>
    <mergeCell ref="L581:L582"/>
    <mergeCell ref="G589:G590"/>
    <mergeCell ref="L583:L584"/>
    <mergeCell ref="H589:H590"/>
    <mergeCell ref="F587:F588"/>
    <mergeCell ref="F585:F586"/>
    <mergeCell ref="O708:O709"/>
    <mergeCell ref="E699:E700"/>
    <mergeCell ref="G699:G700"/>
    <mergeCell ref="I699:I700"/>
    <mergeCell ref="N708:N709"/>
    <mergeCell ref="N699:N700"/>
    <mergeCell ref="D595:D596"/>
    <mergeCell ref="E595:E596"/>
    <mergeCell ref="G595:G596"/>
    <mergeCell ref="H595:H596"/>
    <mergeCell ref="F595:F596"/>
    <mergeCell ref="F597:F598"/>
    <mergeCell ref="N587:N588"/>
    <mergeCell ref="F591:F592"/>
    <mergeCell ref="D591:D592"/>
    <mergeCell ref="E591:E592"/>
    <mergeCell ref="G591:G592"/>
    <mergeCell ref="D593:D594"/>
    <mergeCell ref="E593:E594"/>
    <mergeCell ref="G593:G594"/>
    <mergeCell ref="H593:H594"/>
    <mergeCell ref="D589:D590"/>
    <mergeCell ref="D708:D709"/>
    <mergeCell ref="E708:E709"/>
    <mergeCell ref="G708:G709"/>
    <mergeCell ref="H708:H709"/>
    <mergeCell ref="I708:I709"/>
    <mergeCell ref="J708:J709"/>
    <mergeCell ref="D699:D700"/>
    <mergeCell ref="L601:L602"/>
    <mergeCell ref="D599:D600"/>
    <mergeCell ref="E599:E600"/>
    <mergeCell ref="L708:L709"/>
    <mergeCell ref="F601:F602"/>
    <mergeCell ref="F641:F642"/>
    <mergeCell ref="K599:K600"/>
    <mergeCell ref="I599:I600"/>
    <mergeCell ref="J599:J600"/>
    <mergeCell ref="G641:G642"/>
    <mergeCell ref="H599:H600"/>
    <mergeCell ref="F599:F600"/>
    <mergeCell ref="M599:M600"/>
    <mergeCell ref="N599:N600"/>
    <mergeCell ref="G587:G588"/>
    <mergeCell ref="H587:H588"/>
    <mergeCell ref="I587:I588"/>
    <mergeCell ref="G599:G600"/>
    <mergeCell ref="M591:M592"/>
    <mergeCell ref="D597:D598"/>
    <mergeCell ref="Q603:Q640"/>
    <mergeCell ref="P601:P602"/>
    <mergeCell ref="H601:H602"/>
    <mergeCell ref="I601:I602"/>
    <mergeCell ref="J601:J602"/>
    <mergeCell ref="Q497:Q602"/>
    <mergeCell ref="P593:P594"/>
    <mergeCell ref="P569:P570"/>
    <mergeCell ref="P583:P584"/>
    <mergeCell ref="P575:P576"/>
    <mergeCell ref="O567:O568"/>
    <mergeCell ref="F589:F590"/>
    <mergeCell ref="K585:K586"/>
    <mergeCell ref="M585:M586"/>
    <mergeCell ref="K583:K584"/>
    <mergeCell ref="M583:M584"/>
    <mergeCell ref="F593:F594"/>
    <mergeCell ref="I593:I594"/>
    <mergeCell ref="M587:M588"/>
    <mergeCell ref="M589:M590"/>
    <mergeCell ref="N591:N592"/>
    <mergeCell ref="N589:N590"/>
    <mergeCell ref="K597:K598"/>
    <mergeCell ref="M597:M598"/>
    <mergeCell ref="Q684:Q687"/>
    <mergeCell ref="Q693:Q698"/>
    <mergeCell ref="P641:P642"/>
    <mergeCell ref="K601:K602"/>
    <mergeCell ref="N601:N602"/>
    <mergeCell ref="J641:J642"/>
    <mergeCell ref="M601:M602"/>
    <mergeCell ref="O601:O602"/>
    <mergeCell ref="O641:O642"/>
    <mergeCell ref="Q643:Q644"/>
    <mergeCell ref="Q645:Q653"/>
    <mergeCell ref="Q655:Q661"/>
    <mergeCell ref="Q666:Q671"/>
    <mergeCell ref="D601:D602"/>
    <mergeCell ref="E601:E602"/>
    <mergeCell ref="G601:G602"/>
    <mergeCell ref="D641:D642"/>
    <mergeCell ref="E641:E642"/>
    <mergeCell ref="P699:P700"/>
    <mergeCell ref="J699:J700"/>
    <mergeCell ref="K699:K700"/>
    <mergeCell ref="M595:M596"/>
    <mergeCell ref="N595:N596"/>
    <mergeCell ref="N593:N594"/>
    <mergeCell ref="K593:K594"/>
    <mergeCell ref="K595:K596"/>
    <mergeCell ref="M593:M594"/>
    <mergeCell ref="L595:L596"/>
    <mergeCell ref="I595:I596"/>
    <mergeCell ref="J595:J596"/>
    <mergeCell ref="N583:N584"/>
    <mergeCell ref="N581:N582"/>
    <mergeCell ref="H699:H700"/>
    <mergeCell ref="O699:O700"/>
    <mergeCell ref="O569:O570"/>
    <mergeCell ref="O571:O572"/>
    <mergeCell ref="L571:L572"/>
    <mergeCell ref="L569:L570"/>
    <mergeCell ref="J571:J572"/>
    <mergeCell ref="I597:I598"/>
    <mergeCell ref="J597:J598"/>
    <mergeCell ref="L597:L598"/>
    <mergeCell ref="L599:L600"/>
    <mergeCell ref="H641:H642"/>
    <mergeCell ref="H591:H592"/>
    <mergeCell ref="K591:K592"/>
    <mergeCell ref="J593:J594"/>
    <mergeCell ref="J587:J588"/>
    <mergeCell ref="L585:L586"/>
    <mergeCell ref="H573:H574"/>
    <mergeCell ref="Q699:Q700"/>
    <mergeCell ref="D712:D713"/>
    <mergeCell ref="O719:O720"/>
    <mergeCell ref="K712:K713"/>
    <mergeCell ref="M712:M713"/>
    <mergeCell ref="O712:O713"/>
    <mergeCell ref="O714:O715"/>
    <mergeCell ref="M714:M715"/>
    <mergeCell ref="N714:N715"/>
    <mergeCell ref="M699:M700"/>
    <mergeCell ref="Q641:Q642"/>
    <mergeCell ref="I641:I642"/>
    <mergeCell ref="N641:N642"/>
    <mergeCell ref="L641:L642"/>
    <mergeCell ref="Q679:Q683"/>
    <mergeCell ref="Q714:Q715"/>
    <mergeCell ref="F699:F700"/>
    <mergeCell ref="F708:F709"/>
    <mergeCell ref="Q708:Q710"/>
    <mergeCell ref="J712:J713"/>
    <mergeCell ref="N712:N713"/>
    <mergeCell ref="Q712:Q713"/>
    <mergeCell ref="D714:D715"/>
    <mergeCell ref="E714:E715"/>
    <mergeCell ref="G714:G715"/>
    <mergeCell ref="H714:H715"/>
    <mergeCell ref="K641:K642"/>
    <mergeCell ref="M641:M642"/>
    <mergeCell ref="M708:M709"/>
    <mergeCell ref="L712:L713"/>
    <mergeCell ref="L714:L715"/>
    <mergeCell ref="E712:E713"/>
    <mergeCell ref="E721:E722"/>
    <mergeCell ref="G721:G722"/>
    <mergeCell ref="H721:H722"/>
    <mergeCell ref="D719:D720"/>
    <mergeCell ref="E719:E720"/>
    <mergeCell ref="G719:G720"/>
    <mergeCell ref="H719:H720"/>
    <mergeCell ref="I721:I722"/>
    <mergeCell ref="J721:J722"/>
    <mergeCell ref="P725:P726"/>
    <mergeCell ref="K721:K722"/>
    <mergeCell ref="M721:M722"/>
    <mergeCell ref="N721:N722"/>
    <mergeCell ref="K723:K724"/>
    <mergeCell ref="O721:O722"/>
    <mergeCell ref="P721:P722"/>
    <mergeCell ref="M723:M724"/>
    <mergeCell ref="D725:D726"/>
    <mergeCell ref="E725:E726"/>
    <mergeCell ref="G725:G726"/>
    <mergeCell ref="H725:H726"/>
    <mergeCell ref="D723:D724"/>
    <mergeCell ref="E723:E724"/>
    <mergeCell ref="G723:G724"/>
    <mergeCell ref="H723:H724"/>
    <mergeCell ref="K725:K726"/>
    <mergeCell ref="I719:I720"/>
    <mergeCell ref="J719:J720"/>
    <mergeCell ref="K719:K720"/>
    <mergeCell ref="M719:M720"/>
    <mergeCell ref="I723:I724"/>
    <mergeCell ref="J723:J724"/>
    <mergeCell ref="P712:P713"/>
    <mergeCell ref="P714:P715"/>
    <mergeCell ref="O723:O724"/>
    <mergeCell ref="N719:N720"/>
    <mergeCell ref="P723:P724"/>
    <mergeCell ref="P719:P720"/>
    <mergeCell ref="P727:P728"/>
    <mergeCell ref="G712:G713"/>
    <mergeCell ref="H712:H713"/>
    <mergeCell ref="I714:I715"/>
    <mergeCell ref="J714:J715"/>
    <mergeCell ref="N723:N724"/>
    <mergeCell ref="M729:M730"/>
    <mergeCell ref="N729:N730"/>
    <mergeCell ref="I729:I730"/>
    <mergeCell ref="J729:J730"/>
    <mergeCell ref="K714:K715"/>
    <mergeCell ref="N727:N728"/>
    <mergeCell ref="O725:O726"/>
    <mergeCell ref="L723:L724"/>
    <mergeCell ref="N731:N732"/>
    <mergeCell ref="O727:O728"/>
    <mergeCell ref="O729:O730"/>
    <mergeCell ref="F731:F732"/>
    <mergeCell ref="F733:F734"/>
    <mergeCell ref="E733:E734"/>
    <mergeCell ref="F725:F726"/>
    <mergeCell ref="F727:F728"/>
    <mergeCell ref="N725:N726"/>
    <mergeCell ref="M725:M726"/>
    <mergeCell ref="K727:K728"/>
    <mergeCell ref="M727:M728"/>
    <mergeCell ref="L727:L728"/>
    <mergeCell ref="I727:I728"/>
    <mergeCell ref="J727:J728"/>
    <mergeCell ref="G727:G728"/>
    <mergeCell ref="H727:H728"/>
    <mergeCell ref="G731:G732"/>
    <mergeCell ref="H731:H732"/>
    <mergeCell ref="I731:I732"/>
    <mergeCell ref="J731:J732"/>
    <mergeCell ref="L729:L730"/>
    <mergeCell ref="H729:H730"/>
    <mergeCell ref="K729:K730"/>
    <mergeCell ref="K731:K732"/>
    <mergeCell ref="M731:M732"/>
    <mergeCell ref="K733:K734"/>
    <mergeCell ref="L731:L732"/>
    <mergeCell ref="L725:L726"/>
    <mergeCell ref="I725:I726"/>
    <mergeCell ref="J725:J726"/>
    <mergeCell ref="L733:L734"/>
    <mergeCell ref="M733:M734"/>
    <mergeCell ref="P735:P736"/>
    <mergeCell ref="P737:P738"/>
    <mergeCell ref="F735:F736"/>
    <mergeCell ref="O741:O742"/>
    <mergeCell ref="P739:P740"/>
    <mergeCell ref="P741:P742"/>
    <mergeCell ref="F737:F738"/>
    <mergeCell ref="G737:G738"/>
    <mergeCell ref="H737:H738"/>
    <mergeCell ref="K737:K738"/>
    <mergeCell ref="O737:O738"/>
    <mergeCell ref="L737:L738"/>
    <mergeCell ref="O739:O740"/>
    <mergeCell ref="N735:N736"/>
    <mergeCell ref="K735:K736"/>
    <mergeCell ref="G735:G736"/>
    <mergeCell ref="H735:H736"/>
    <mergeCell ref="I735:I736"/>
    <mergeCell ref="J735:J736"/>
    <mergeCell ref="M735:M736"/>
    <mergeCell ref="L735:L736"/>
    <mergeCell ref="M737:M738"/>
    <mergeCell ref="N733:N734"/>
    <mergeCell ref="O731:O732"/>
    <mergeCell ref="O733:O734"/>
    <mergeCell ref="N737:N738"/>
    <mergeCell ref="O735:O736"/>
    <mergeCell ref="G743:G744"/>
    <mergeCell ref="H743:H744"/>
    <mergeCell ref="F743:F744"/>
    <mergeCell ref="P747:P748"/>
    <mergeCell ref="D741:D742"/>
    <mergeCell ref="E741:E742"/>
    <mergeCell ref="G741:G742"/>
    <mergeCell ref="H741:H742"/>
    <mergeCell ref="D745:D746"/>
    <mergeCell ref="E745:E746"/>
    <mergeCell ref="L747:L748"/>
    <mergeCell ref="D743:D744"/>
    <mergeCell ref="E743:E744"/>
    <mergeCell ref="D747:D748"/>
    <mergeCell ref="E747:E748"/>
    <mergeCell ref="G747:G748"/>
    <mergeCell ref="D737:D738"/>
    <mergeCell ref="E737:E738"/>
    <mergeCell ref="D735:D736"/>
    <mergeCell ref="E735:E736"/>
    <mergeCell ref="N745:N746"/>
    <mergeCell ref="N747:N748"/>
    <mergeCell ref="M747:M748"/>
    <mergeCell ref="P743:P744"/>
    <mergeCell ref="I743:I744"/>
    <mergeCell ref="J743:J744"/>
    <mergeCell ref="O743:O744"/>
    <mergeCell ref="P733:P734"/>
    <mergeCell ref="N757:N758"/>
    <mergeCell ref="N755:N756"/>
    <mergeCell ref="O751:O752"/>
    <mergeCell ref="N753:N754"/>
    <mergeCell ref="N751:N752"/>
    <mergeCell ref="O753:O754"/>
    <mergeCell ref="K753:K754"/>
    <mergeCell ref="M753:M754"/>
    <mergeCell ref="P749:P750"/>
    <mergeCell ref="N743:N744"/>
    <mergeCell ref="K743:K744"/>
    <mergeCell ref="M743:M744"/>
    <mergeCell ref="L745:L746"/>
    <mergeCell ref="O747:O748"/>
    <mergeCell ref="O749:O750"/>
    <mergeCell ref="P745:P746"/>
    <mergeCell ref="D751:D752"/>
    <mergeCell ref="E751:E752"/>
    <mergeCell ref="G751:G752"/>
    <mergeCell ref="H751:H752"/>
    <mergeCell ref="C378:C379"/>
    <mergeCell ref="C380:C381"/>
    <mergeCell ref="C382:C383"/>
    <mergeCell ref="C384:C385"/>
    <mergeCell ref="C418:C419"/>
    <mergeCell ref="I741:I742"/>
    <mergeCell ref="J741:J742"/>
    <mergeCell ref="D733:D734"/>
    <mergeCell ref="D739:D740"/>
    <mergeCell ref="E739:E740"/>
    <mergeCell ref="G739:G740"/>
    <mergeCell ref="H739:H740"/>
    <mergeCell ref="I739:I740"/>
    <mergeCell ref="I737:I738"/>
    <mergeCell ref="J737:J738"/>
    <mergeCell ref="G733:G734"/>
    <mergeCell ref="H733:H734"/>
    <mergeCell ref="D731:D732"/>
    <mergeCell ref="E731:E732"/>
    <mergeCell ref="F729:F730"/>
    <mergeCell ref="D729:D730"/>
    <mergeCell ref="D727:D728"/>
    <mergeCell ref="E727:E728"/>
    <mergeCell ref="E729:E730"/>
    <mergeCell ref="G729:G730"/>
    <mergeCell ref="D721:D722"/>
    <mergeCell ref="C394:C395"/>
    <mergeCell ref="C396:C397"/>
    <mergeCell ref="C398:C399"/>
    <mergeCell ref="C400:C401"/>
    <mergeCell ref="I733:I734"/>
    <mergeCell ref="J733:J734"/>
    <mergeCell ref="H759:H760"/>
    <mergeCell ref="K759:K760"/>
    <mergeCell ref="I747:I748"/>
    <mergeCell ref="J747:J748"/>
    <mergeCell ref="J753:J754"/>
    <mergeCell ref="I751:I752"/>
    <mergeCell ref="J751:J752"/>
    <mergeCell ref="K757:K758"/>
    <mergeCell ref="K747:K748"/>
    <mergeCell ref="K749:K750"/>
    <mergeCell ref="H765:H766"/>
    <mergeCell ref="K765:K766"/>
    <mergeCell ref="C322:C323"/>
    <mergeCell ref="C314:C315"/>
    <mergeCell ref="C300:C301"/>
    <mergeCell ref="H747:H748"/>
    <mergeCell ref="F747:F748"/>
    <mergeCell ref="D749:D750"/>
    <mergeCell ref="E749:E750"/>
    <mergeCell ref="G749:G750"/>
    <mergeCell ref="D753:D754"/>
    <mergeCell ref="E753:E754"/>
    <mergeCell ref="G753:G754"/>
    <mergeCell ref="H753:H754"/>
    <mergeCell ref="I745:I746"/>
    <mergeCell ref="J745:J746"/>
    <mergeCell ref="I749:I750"/>
    <mergeCell ref="J749:J750"/>
    <mergeCell ref="H749:H750"/>
    <mergeCell ref="F749:F750"/>
    <mergeCell ref="C324:C325"/>
    <mergeCell ref="C386:C387"/>
    <mergeCell ref="C5:C7"/>
    <mergeCell ref="C125:C126"/>
    <mergeCell ref="C127:C128"/>
    <mergeCell ref="C129:C130"/>
    <mergeCell ref="C258:C259"/>
    <mergeCell ref="C216:C218"/>
    <mergeCell ref="C189:C191"/>
    <mergeCell ref="C156:C158"/>
    <mergeCell ref="C159:C161"/>
    <mergeCell ref="C147:C149"/>
    <mergeCell ref="C131:C132"/>
    <mergeCell ref="C133:C134"/>
    <mergeCell ref="C207:C209"/>
    <mergeCell ref="C210:C212"/>
    <mergeCell ref="C162:C164"/>
    <mergeCell ref="C168:C170"/>
    <mergeCell ref="C177:C179"/>
    <mergeCell ref="C174:C176"/>
    <mergeCell ref="C183:C185"/>
    <mergeCell ref="C165:C167"/>
    <mergeCell ref="C180:C182"/>
    <mergeCell ref="C171:C173"/>
    <mergeCell ref="C237:C239"/>
    <mergeCell ref="C240:C242"/>
    <mergeCell ref="C144:C146"/>
    <mergeCell ref="C135:C136"/>
    <mergeCell ref="C137:C138"/>
    <mergeCell ref="C195:C197"/>
    <mergeCell ref="C198:C200"/>
    <mergeCell ref="C213:C215"/>
    <mergeCell ref="C201:C203"/>
    <mergeCell ref="C204:C206"/>
    <mergeCell ref="C219:C221"/>
    <mergeCell ref="C222:C224"/>
    <mergeCell ref="C225:C227"/>
    <mergeCell ref="C228:C230"/>
    <mergeCell ref="F761:F762"/>
    <mergeCell ref="D759:D760"/>
    <mergeCell ref="E759:E760"/>
    <mergeCell ref="C316:C317"/>
    <mergeCell ref="C318:C319"/>
    <mergeCell ref="C320:C321"/>
    <mergeCell ref="E765:E766"/>
    <mergeCell ref="C260:C261"/>
    <mergeCell ref="C294:C295"/>
    <mergeCell ref="C310:C311"/>
    <mergeCell ref="C312:C313"/>
    <mergeCell ref="C352:C353"/>
    <mergeCell ref="C346:C347"/>
    <mergeCell ref="C348:C349"/>
    <mergeCell ref="C231:C233"/>
    <mergeCell ref="C234:C236"/>
    <mergeCell ref="C256:C257"/>
    <mergeCell ref="F759:F760"/>
    <mergeCell ref="D755:D756"/>
    <mergeCell ref="E755:E756"/>
    <mergeCell ref="F755:F756"/>
    <mergeCell ref="F757:F758"/>
    <mergeCell ref="D757:D758"/>
    <mergeCell ref="E757:E758"/>
    <mergeCell ref="D761:D762"/>
    <mergeCell ref="C388:C389"/>
    <mergeCell ref="C302:C303"/>
    <mergeCell ref="C304:C305"/>
    <mergeCell ref="C306:C307"/>
    <mergeCell ref="C356:C357"/>
    <mergeCell ref="C334:C335"/>
    <mergeCell ref="C336:C337"/>
    <mergeCell ref="C338:C339"/>
    <mergeCell ref="C340:C341"/>
    <mergeCell ref="C350:C351"/>
    <mergeCell ref="C370:C371"/>
    <mergeCell ref="C372:C373"/>
    <mergeCell ref="C374:C375"/>
    <mergeCell ref="C376:C377"/>
    <mergeCell ref="C243:C245"/>
    <mergeCell ref="C354:C355"/>
    <mergeCell ref="C330:C331"/>
    <mergeCell ref="C332:C333"/>
    <mergeCell ref="C296:C297"/>
    <mergeCell ref="C298:C299"/>
    <mergeCell ref="C358:C359"/>
    <mergeCell ref="C360:C361"/>
    <mergeCell ref="C362:C363"/>
    <mergeCell ref="C364:C365"/>
    <mergeCell ref="C308:C309"/>
    <mergeCell ref="C366:C367"/>
    <mergeCell ref="C368:C369"/>
    <mergeCell ref="C326:C327"/>
    <mergeCell ref="C328:C329"/>
    <mergeCell ref="C342:C343"/>
    <mergeCell ref="C344:C345"/>
    <mergeCell ref="C390:C391"/>
    <mergeCell ref="C392:C393"/>
    <mergeCell ref="C422:C423"/>
    <mergeCell ref="C424:C425"/>
    <mergeCell ref="C414:C415"/>
    <mergeCell ref="C416:C417"/>
    <mergeCell ref="C420:C421"/>
    <mergeCell ref="C406:C407"/>
    <mergeCell ref="C408:C409"/>
    <mergeCell ref="C410:C411"/>
    <mergeCell ref="C412:C413"/>
    <mergeCell ref="C402:C403"/>
    <mergeCell ref="C404:C405"/>
    <mergeCell ref="C447:C448"/>
    <mergeCell ref="C449:C450"/>
    <mergeCell ref="C451:C452"/>
    <mergeCell ref="C455:C456"/>
    <mergeCell ref="C430:C431"/>
    <mergeCell ref="C432:C433"/>
    <mergeCell ref="C426:C427"/>
    <mergeCell ref="C428:C429"/>
    <mergeCell ref="C457:C458"/>
    <mergeCell ref="C459:C460"/>
    <mergeCell ref="C489:C490"/>
    <mergeCell ref="C491:C492"/>
    <mergeCell ref="C473:C474"/>
    <mergeCell ref="C475:C476"/>
    <mergeCell ref="C434:C435"/>
    <mergeCell ref="C436:C437"/>
    <mergeCell ref="C521:C523"/>
    <mergeCell ref="C524:C525"/>
    <mergeCell ref="C546:C548"/>
    <mergeCell ref="C549:C550"/>
    <mergeCell ref="C538:C539"/>
    <mergeCell ref="C540:C541"/>
    <mergeCell ref="C542:C543"/>
    <mergeCell ref="C544:C545"/>
    <mergeCell ref="C530:C531"/>
    <mergeCell ref="C532:C533"/>
    <mergeCell ref="C503:C505"/>
    <mergeCell ref="C506:C508"/>
    <mergeCell ref="C493:C494"/>
    <mergeCell ref="C495:C496"/>
    <mergeCell ref="C438:C439"/>
    <mergeCell ref="C440:C441"/>
    <mergeCell ref="C497:C499"/>
    <mergeCell ref="C500:C502"/>
    <mergeCell ref="C485:C486"/>
    <mergeCell ref="C487:C488"/>
    <mergeCell ref="C469:C470"/>
    <mergeCell ref="C471:C472"/>
    <mergeCell ref="C515:C517"/>
    <mergeCell ref="C518:C520"/>
    <mergeCell ref="C509:C511"/>
    <mergeCell ref="C512:C514"/>
    <mergeCell ref="C477:C478"/>
    <mergeCell ref="C479:C480"/>
    <mergeCell ref="C481:C482"/>
    <mergeCell ref="C483:C484"/>
    <mergeCell ref="C461:C462"/>
    <mergeCell ref="C463:C464"/>
    <mergeCell ref="C589:C590"/>
    <mergeCell ref="C526:C527"/>
    <mergeCell ref="C528:C529"/>
    <mergeCell ref="C579:C580"/>
    <mergeCell ref="C581:C582"/>
    <mergeCell ref="C567:C568"/>
    <mergeCell ref="C569:C570"/>
    <mergeCell ref="C571:C572"/>
    <mergeCell ref="C573:C574"/>
    <mergeCell ref="C563:C564"/>
    <mergeCell ref="C534:C535"/>
    <mergeCell ref="C536:C537"/>
    <mergeCell ref="C465:C466"/>
    <mergeCell ref="C467:C468"/>
    <mergeCell ref="C641:C642"/>
    <mergeCell ref="C699:C700"/>
    <mergeCell ref="C601:C602"/>
    <mergeCell ref="C583:C584"/>
    <mergeCell ref="C585:C586"/>
    <mergeCell ref="C575:C576"/>
    <mergeCell ref="C577:C578"/>
    <mergeCell ref="C587:C588"/>
    <mergeCell ref="C565:C566"/>
    <mergeCell ref="C551:C552"/>
    <mergeCell ref="C553:C554"/>
    <mergeCell ref="C555:C556"/>
    <mergeCell ref="C557:C558"/>
    <mergeCell ref="C559:C560"/>
    <mergeCell ref="C561:C562"/>
    <mergeCell ref="C708:C709"/>
    <mergeCell ref="C712:C713"/>
    <mergeCell ref="M772:M774"/>
    <mergeCell ref="N772:N774"/>
    <mergeCell ref="C721:C722"/>
    <mergeCell ref="C723:C724"/>
    <mergeCell ref="C731:C732"/>
    <mergeCell ref="N765:N766"/>
    <mergeCell ref="C714:C715"/>
    <mergeCell ref="C719:C720"/>
    <mergeCell ref="C745:C746"/>
    <mergeCell ref="C591:C592"/>
    <mergeCell ref="C593:C594"/>
    <mergeCell ref="C595:C596"/>
    <mergeCell ref="C597:C598"/>
    <mergeCell ref="C725:C726"/>
    <mergeCell ref="C727:C728"/>
    <mergeCell ref="C729:C730"/>
    <mergeCell ref="C743:C744"/>
    <mergeCell ref="C599:C600"/>
    <mergeCell ref="G763:G764"/>
    <mergeCell ref="H763:H764"/>
    <mergeCell ref="M759:M760"/>
    <mergeCell ref="K751:K752"/>
    <mergeCell ref="M751:M752"/>
    <mergeCell ref="K755:K756"/>
    <mergeCell ref="M755:M756"/>
    <mergeCell ref="L763:L764"/>
    <mergeCell ref="M763:M764"/>
    <mergeCell ref="M757:M758"/>
    <mergeCell ref="C733:C734"/>
    <mergeCell ref="C735:C736"/>
    <mergeCell ref="C737:C738"/>
    <mergeCell ref="C739:C740"/>
    <mergeCell ref="Q772:Q774"/>
    <mergeCell ref="C757:C758"/>
    <mergeCell ref="C759:C760"/>
    <mergeCell ref="C761:C762"/>
    <mergeCell ref="C763:C764"/>
    <mergeCell ref="C765:C766"/>
    <mergeCell ref="C767:C768"/>
    <mergeCell ref="N761:N762"/>
    <mergeCell ref="N759:N760"/>
    <mergeCell ref="D763:D764"/>
    <mergeCell ref="G755:G756"/>
    <mergeCell ref="H755:H756"/>
    <mergeCell ref="I755:I756"/>
    <mergeCell ref="J755:J756"/>
    <mergeCell ref="C747:C748"/>
    <mergeCell ref="C749:C750"/>
    <mergeCell ref="C751:C752"/>
    <mergeCell ref="C753:C754"/>
    <mergeCell ref="F753:F754"/>
    <mergeCell ref="F751:F752"/>
    <mergeCell ref="Q767:Q768"/>
    <mergeCell ref="M761:M762"/>
    <mergeCell ref="N767:N768"/>
    <mergeCell ref="N763:N764"/>
    <mergeCell ref="O767:O768"/>
    <mergeCell ref="O772:O774"/>
    <mergeCell ref="M767:M768"/>
    <mergeCell ref="M749:M750"/>
    <mergeCell ref="N749:N750"/>
    <mergeCell ref="O759:O760"/>
    <mergeCell ref="O761:O762"/>
    <mergeCell ref="D767:D768"/>
    <mergeCell ref="L765:L766"/>
    <mergeCell ref="L767:L768"/>
    <mergeCell ref="I765:I766"/>
    <mergeCell ref="C755:C756"/>
    <mergeCell ref="K763:K764"/>
    <mergeCell ref="J757:J758"/>
    <mergeCell ref="C741:C742"/>
    <mergeCell ref="J765:J766"/>
    <mergeCell ref="G757:G758"/>
    <mergeCell ref="H757:H758"/>
    <mergeCell ref="I757:I758"/>
    <mergeCell ref="J763:J764"/>
    <mergeCell ref="F741:F742"/>
    <mergeCell ref="F745:F746"/>
    <mergeCell ref="F763:F764"/>
    <mergeCell ref="F765:F766"/>
    <mergeCell ref="E763:E764"/>
    <mergeCell ref="K761:K762"/>
    <mergeCell ref="E761:E762"/>
    <mergeCell ref="G761:G762"/>
    <mergeCell ref="H761:H762"/>
    <mergeCell ref="I761:I762"/>
    <mergeCell ref="J761:J762"/>
    <mergeCell ref="I763:I764"/>
    <mergeCell ref="E767:E768"/>
    <mergeCell ref="G767:G768"/>
    <mergeCell ref="H767:H768"/>
    <mergeCell ref="I767:I768"/>
    <mergeCell ref="J767:J768"/>
    <mergeCell ref="K767:K768"/>
    <mergeCell ref="D765:D766"/>
    <mergeCell ref="G765:G766"/>
    <mergeCell ref="Q729:Q740"/>
    <mergeCell ref="Q741:Q766"/>
    <mergeCell ref="P751:P752"/>
    <mergeCell ref="P763:P764"/>
    <mergeCell ref="P753:P754"/>
    <mergeCell ref="P765:P766"/>
    <mergeCell ref="P755:P756"/>
    <mergeCell ref="P759:P760"/>
    <mergeCell ref="P761:P762"/>
    <mergeCell ref="P757:P758"/>
    <mergeCell ref="P346:P347"/>
    <mergeCell ref="P599:P600"/>
    <mergeCell ref="P487:P488"/>
    <mergeCell ref="P571:P572"/>
    <mergeCell ref="P573:P574"/>
    <mergeCell ref="P489:P490"/>
    <mergeCell ref="P561:P562"/>
    <mergeCell ref="P557:P558"/>
    <mergeCell ref="P528:P529"/>
    <mergeCell ref="P532:P533"/>
    <mergeCell ref="P567:P568"/>
    <mergeCell ref="P563:P564"/>
    <mergeCell ref="P565:P566"/>
    <mergeCell ref="P500:P502"/>
    <mergeCell ref="Q716:Q718"/>
    <mergeCell ref="Q719:Q728"/>
    <mergeCell ref="P469:P470"/>
    <mergeCell ref="P731:P732"/>
    <mergeCell ref="P461:P462"/>
    <mergeCell ref="P463:P464"/>
    <mergeCell ref="P729:P730"/>
    <mergeCell ref="P708:P709"/>
    <mergeCell ref="Q246:Q247"/>
    <mergeCell ref="Q248:Q249"/>
    <mergeCell ref="Q252:Q253"/>
    <mergeCell ref="Q263:Q264"/>
    <mergeCell ref="Q256:Q261"/>
    <mergeCell ref="P260:P261"/>
    <mergeCell ref="P408:P409"/>
    <mergeCell ref="P410:P411"/>
    <mergeCell ref="P394:P395"/>
    <mergeCell ref="P380:P381"/>
    <mergeCell ref="P316:P317"/>
    <mergeCell ref="Q276:Q291"/>
    <mergeCell ref="Q292:Q496"/>
    <mergeCell ref="P332:P333"/>
    <mergeCell ref="P318:P319"/>
    <mergeCell ref="P320:P321"/>
    <mergeCell ref="P382:P383"/>
    <mergeCell ref="P376:P377"/>
    <mergeCell ref="P378:P379"/>
    <mergeCell ref="P370:P371"/>
    <mergeCell ref="P330:P331"/>
    <mergeCell ref="P447:P448"/>
    <mergeCell ref="P336:P337"/>
    <mergeCell ref="P338:P339"/>
    <mergeCell ref="P302:P303"/>
    <mergeCell ref="P304:P305"/>
    <mergeCell ref="P314:P315"/>
    <mergeCell ref="P300:P301"/>
    <mergeCell ref="P432:P433"/>
    <mergeCell ref="P434:P435"/>
    <mergeCell ref="P424:P425"/>
    <mergeCell ref="P426:P427"/>
    <mergeCell ref="P294:P295"/>
    <mergeCell ref="P296:P297"/>
    <mergeCell ref="P298:P299"/>
    <mergeCell ref="P195:P197"/>
    <mergeCell ref="P186:P188"/>
    <mergeCell ref="P165:P167"/>
    <mergeCell ref="P168:P170"/>
    <mergeCell ref="P483:P484"/>
    <mergeCell ref="P485:P486"/>
    <mergeCell ref="P559:P560"/>
    <mergeCell ref="P551:P552"/>
    <mergeCell ref="P542:P543"/>
    <mergeCell ref="P526:P527"/>
    <mergeCell ref="P518:P520"/>
    <mergeCell ref="P521:P523"/>
    <mergeCell ref="P553:P554"/>
    <mergeCell ref="P555:P556"/>
    <mergeCell ref="P479:P480"/>
    <mergeCell ref="P481:P482"/>
    <mergeCell ref="P308:P309"/>
    <mergeCell ref="P310:P311"/>
    <mergeCell ref="P312:P313"/>
    <mergeCell ref="P467:P468"/>
    <mergeCell ref="P459:P460"/>
    <mergeCell ref="P465:P466"/>
    <mergeCell ref="P334:P335"/>
    <mergeCell ref="P322:P323"/>
    <mergeCell ref="P324:P325"/>
    <mergeCell ref="P326:P327"/>
    <mergeCell ref="P328:P329"/>
    <mergeCell ref="P546:P548"/>
    <mergeCell ref="P549:P550"/>
    <mergeCell ref="P775:P777"/>
    <mergeCell ref="U6:U7"/>
    <mergeCell ref="F198:F200"/>
    <mergeCell ref="F767:F768"/>
    <mergeCell ref="F712:F713"/>
    <mergeCell ref="F714:F715"/>
    <mergeCell ref="F719:F720"/>
    <mergeCell ref="Q775:Q777"/>
    <mergeCell ref="F131:F132"/>
    <mergeCell ref="F133:F134"/>
    <mergeCell ref="F135:F136"/>
    <mergeCell ref="F137:F138"/>
    <mergeCell ref="L719:L720"/>
    <mergeCell ref="L721:L722"/>
    <mergeCell ref="K708:K709"/>
    <mergeCell ref="M775:M777"/>
    <mergeCell ref="N775:N777"/>
    <mergeCell ref="F210:F212"/>
    <mergeCell ref="F213:F215"/>
    <mergeCell ref="F216:F218"/>
    <mergeCell ref="F219:F221"/>
    <mergeCell ref="Q265:Q275"/>
    <mergeCell ref="L739:L740"/>
    <mergeCell ref="L741:L742"/>
    <mergeCell ref="P471:P472"/>
    <mergeCell ref="P473:P474"/>
    <mergeCell ref="P475:P476"/>
    <mergeCell ref="P477:P478"/>
    <mergeCell ref="P455:P456"/>
    <mergeCell ref="P457:P458"/>
    <mergeCell ref="F739:F740"/>
    <mergeCell ref="K741:K742"/>
    <mergeCell ref="B3:Z3"/>
    <mergeCell ref="B1:Z1"/>
    <mergeCell ref="V5:Z5"/>
    <mergeCell ref="V6:V7"/>
    <mergeCell ref="W6:W7"/>
    <mergeCell ref="X6:X7"/>
    <mergeCell ref="Y6:Y7"/>
    <mergeCell ref="Z6:Z7"/>
    <mergeCell ref="F228:F230"/>
    <mergeCell ref="F231:F233"/>
    <mergeCell ref="F222:F224"/>
    <mergeCell ref="F308:F309"/>
    <mergeCell ref="F310:F311"/>
    <mergeCell ref="F243:F245"/>
    <mergeCell ref="F256:F257"/>
    <mergeCell ref="D775:L777"/>
    <mergeCell ref="L699:L700"/>
    <mergeCell ref="L751:L752"/>
    <mergeCell ref="L753:L754"/>
    <mergeCell ref="L755:L756"/>
    <mergeCell ref="L757:L758"/>
    <mergeCell ref="L759:L760"/>
    <mergeCell ref="L761:L762"/>
    <mergeCell ref="O775:O777"/>
    <mergeCell ref="M741:M742"/>
    <mergeCell ref="N741:N742"/>
    <mergeCell ref="G745:G746"/>
    <mergeCell ref="L743:L744"/>
    <mergeCell ref="H745:H746"/>
    <mergeCell ref="J739:J740"/>
    <mergeCell ref="N739:N740"/>
    <mergeCell ref="K739:K740"/>
    <mergeCell ref="P772:P774"/>
    <mergeCell ref="P767:P768"/>
    <mergeCell ref="I712:I713"/>
    <mergeCell ref="F258:F259"/>
    <mergeCell ref="F721:F722"/>
    <mergeCell ref="F723:F724"/>
    <mergeCell ref="F455:F456"/>
    <mergeCell ref="F457:F458"/>
    <mergeCell ref="F459:F460"/>
    <mergeCell ref="F461:F462"/>
    <mergeCell ref="F240:F242"/>
    <mergeCell ref="F320:F321"/>
    <mergeCell ref="F322:F323"/>
    <mergeCell ref="F324:F325"/>
    <mergeCell ref="F304:F305"/>
    <mergeCell ref="F306:F307"/>
    <mergeCell ref="F366:F367"/>
    <mergeCell ref="F555:F556"/>
    <mergeCell ref="F557:F558"/>
    <mergeCell ref="M739:M740"/>
    <mergeCell ref="P306:P307"/>
    <mergeCell ref="G759:G760"/>
    <mergeCell ref="M765:M766"/>
    <mergeCell ref="I759:I760"/>
    <mergeCell ref="J759:J760"/>
    <mergeCell ref="I753:I754"/>
    <mergeCell ref="O755:O756"/>
    <mergeCell ref="O757:O758"/>
    <mergeCell ref="L749:L750"/>
    <mergeCell ref="O745:O746"/>
    <mergeCell ref="K745:K746"/>
    <mergeCell ref="M745:M746"/>
    <mergeCell ref="W757:W761"/>
    <mergeCell ref="X757:X761"/>
    <mergeCell ref="Y757:Y761"/>
    <mergeCell ref="Z757:Z761"/>
    <mergeCell ref="V762:V765"/>
    <mergeCell ref="W762:W765"/>
    <mergeCell ref="X762:X765"/>
    <mergeCell ref="Y762:Y765"/>
    <mergeCell ref="Z762:Z765"/>
    <mergeCell ref="Y696:Y698"/>
    <mergeCell ref="Z696:Z698"/>
    <mergeCell ref="V707:V711"/>
    <mergeCell ref="W707:W711"/>
    <mergeCell ref="X707:X711"/>
    <mergeCell ref="Y707:Y711"/>
    <mergeCell ref="Z707:Z711"/>
    <mergeCell ref="V725:V729"/>
    <mergeCell ref="W725:W729"/>
    <mergeCell ref="X725:X729"/>
    <mergeCell ref="Y725:Y729"/>
    <mergeCell ref="Z725:Z729"/>
    <mergeCell ref="V730:V733"/>
    <mergeCell ref="W730:W733"/>
    <mergeCell ref="X730:X733"/>
    <mergeCell ref="Y730:Y733"/>
    <mergeCell ref="Z730:Z733"/>
    <mergeCell ref="V696:V698"/>
    <mergeCell ref="W696:W698"/>
    <mergeCell ref="V716:V718"/>
    <mergeCell ref="W716:W718"/>
    <mergeCell ref="X716:X718"/>
    <mergeCell ref="Y716:Y718"/>
  </mergeCells>
  <phoneticPr fontId="9" type="noConversion"/>
  <pageMargins left="0.39000000000000007" right="0" top="1.18" bottom="0.6100000000000001" header="0.31" footer="0.30000000000000004"/>
  <pageSetup paperSize="9" scale="38" fitToHeight="0" orientation="landscape" r:id="rId1"/>
  <headerFooter>
    <oddHeader>&amp;L&amp;"-,Negrita"&amp;14&amp;U&amp;K000000ANEXO I: INVENTARIO DE LA MASA ACTIVA&amp;"-,Normal"&amp;12&amp;U_x000D_&amp;RLONTANA SURESTE, S.L._x000D_JUZGADO MERCANTIL Nº 6 DE MADRID_x000D_Concurso ordinario 549/2014</oddHeader>
    <oddFooter>&amp;R&amp;"Calibri,Normal"&amp;K000000INMUEBLES  _x000D_Página &amp;P</oddFooter>
  </headerFooter>
  <ignoredErrors>
    <ignoredError sqref="O775 P263 P264" emptyCellReference="1"/>
    <ignoredError sqref="J8:J9 H8:H10" numberStoredAsText="1"/>
    <ignoredError sqref="Q248 Q693 Q684 Q679 Q716 Q39 Q111 Q139 Q265 Q276 Q603 Q645 Q655 Q666" formulaRange="1"/>
    <ignoredError sqref="Q125 Q497 Q144 Q292 Q719 Q729 Q741" formulaRange="1" emptyCellReference="1"/>
    <ignoredError sqref="P248 P252 P663 P665 P623 P672 P675" formula="1"/>
  </ignoredErrors>
  <extLst>
    <ext xmlns:mx="http://schemas.microsoft.com/office/mac/excel/2008/main" uri="{64002731-A6B0-56B0-2670-7721B7C09600}">
      <mx:PLV Mode="1" OnePage="0" WScale="39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AC6D3-8CEA-406D-B416-BCE7FFBC4F57}">
  <dimension ref="B1:K4"/>
  <sheetViews>
    <sheetView topLeftCell="C1" workbookViewId="0">
      <selection activeCell="L1" sqref="L1:AF1048576"/>
    </sheetView>
  </sheetViews>
  <sheetFormatPr baseColWidth="10" defaultRowHeight="15.75" x14ac:dyDescent="0.25"/>
  <cols>
    <col min="1" max="1" width="2" customWidth="1"/>
    <col min="2" max="2" width="4.5" customWidth="1"/>
    <col min="3" max="3" width="16" customWidth="1"/>
    <col min="4" max="4" width="29.125" customWidth="1"/>
    <col min="5" max="6" width="28.375" customWidth="1"/>
    <col min="7" max="7" width="13.875" customWidth="1"/>
    <col min="8" max="8" width="6.625" customWidth="1"/>
    <col min="9" max="9" width="7.125" customWidth="1"/>
    <col min="10" max="10" width="5.875" customWidth="1"/>
    <col min="11" max="11" width="7.625" customWidth="1"/>
  </cols>
  <sheetData>
    <row r="1" spans="2:11" s="8" customFormat="1" ht="24.95" customHeight="1" x14ac:dyDescent="0.25">
      <c r="B1" s="918" t="s">
        <v>822</v>
      </c>
      <c r="C1" s="921" t="s">
        <v>248</v>
      </c>
      <c r="D1" s="921" t="s">
        <v>238</v>
      </c>
      <c r="E1" s="917" t="s">
        <v>239</v>
      </c>
      <c r="F1" s="917" t="s">
        <v>1078</v>
      </c>
      <c r="G1" s="917" t="s">
        <v>240</v>
      </c>
      <c r="H1" s="917"/>
      <c r="I1" s="917"/>
      <c r="J1" s="917"/>
      <c r="K1" s="917"/>
    </row>
    <row r="2" spans="2:11" s="8" customFormat="1" ht="23.1" customHeight="1" x14ac:dyDescent="0.25">
      <c r="B2" s="919"/>
      <c r="C2" s="922"/>
      <c r="D2" s="922"/>
      <c r="E2" s="924"/>
      <c r="F2" s="924"/>
      <c r="G2" s="924" t="s">
        <v>244</v>
      </c>
      <c r="H2" s="924" t="s">
        <v>245</v>
      </c>
      <c r="I2" s="924" t="s">
        <v>246</v>
      </c>
      <c r="J2" s="924" t="s">
        <v>247</v>
      </c>
      <c r="K2" s="926" t="s">
        <v>837</v>
      </c>
    </row>
    <row r="3" spans="2:11" s="8" customFormat="1" ht="51" customHeight="1" thickBot="1" x14ac:dyDescent="0.3">
      <c r="B3" s="920"/>
      <c r="C3" s="923"/>
      <c r="D3" s="923"/>
      <c r="E3" s="925"/>
      <c r="F3" s="925"/>
      <c r="G3" s="925"/>
      <c r="H3" s="925"/>
      <c r="I3" s="925"/>
      <c r="J3" s="925"/>
      <c r="K3" s="927"/>
    </row>
    <row r="4" spans="2:11" x14ac:dyDescent="0.25">
      <c r="B4" s="36">
        <v>380</v>
      </c>
      <c r="C4" s="6" t="s">
        <v>828</v>
      </c>
      <c r="D4" s="35" t="s">
        <v>676</v>
      </c>
      <c r="E4" s="4" t="s">
        <v>498</v>
      </c>
      <c r="F4" s="4" t="s">
        <v>125</v>
      </c>
      <c r="G4" s="34" t="s">
        <v>499</v>
      </c>
      <c r="H4" s="4">
        <v>1801</v>
      </c>
      <c r="I4" s="4">
        <v>73</v>
      </c>
      <c r="J4" s="4">
        <v>171</v>
      </c>
      <c r="K4" s="4">
        <v>6523</v>
      </c>
    </row>
  </sheetData>
  <mergeCells count="11">
    <mergeCell ref="G1:K1"/>
    <mergeCell ref="B1:B3"/>
    <mergeCell ref="C1:C3"/>
    <mergeCell ref="D1:D3"/>
    <mergeCell ref="E1:E3"/>
    <mergeCell ref="F1:F3"/>
    <mergeCell ref="G2:G3"/>
    <mergeCell ref="H2:H3"/>
    <mergeCell ref="I2:I3"/>
    <mergeCell ref="J2:J3"/>
    <mergeCell ref="K2:K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K14" sqref="K14"/>
    </sheetView>
  </sheetViews>
  <sheetFormatPr baseColWidth="10" defaultRowHeight="15.75" x14ac:dyDescent="0.25"/>
  <sheetData/>
  <phoneticPr fontId="9" type="noConversion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MUEBLES</vt:lpstr>
      <vt:lpstr>INMUEBLES</vt:lpstr>
      <vt:lpstr>Hoja2</vt:lpstr>
      <vt:lpstr>Hoja1</vt:lpstr>
      <vt:lpstr>INMUEBLES!Área_de_impresión</vt:lpstr>
      <vt:lpstr>MUEBLES!Área_de_impresión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Luisa Castaneda</dc:creator>
  <cp:lastModifiedBy>Oscar Moya</cp:lastModifiedBy>
  <cp:lastPrinted>2017-03-21T11:00:49Z</cp:lastPrinted>
  <dcterms:created xsi:type="dcterms:W3CDTF">2014-11-04T15:18:58Z</dcterms:created>
  <dcterms:modified xsi:type="dcterms:W3CDTF">2023-03-29T17:06:00Z</dcterms:modified>
</cp:coreProperties>
</file>